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610" windowHeight="11640" tabRatio="947" activeTab="1"/>
  </bookViews>
  <sheets>
    <sheet name="Research Notes" sheetId="54" r:id="rId1"/>
    <sheet name="SCCLS Service Area Charts" sheetId="56" r:id="rId2"/>
    <sheet name="SCCLS Service Area Total" sheetId="55" r:id="rId3"/>
    <sheet name="MA" sheetId="1" r:id="rId4"/>
    <sheet name="1" sheetId="61" r:id="rId5"/>
    <sheet name="2" sheetId="57" r:id="rId6"/>
    <sheet name="3" sheetId="58" r:id="rId7"/>
    <sheet name="4" sheetId="59" r:id="rId8"/>
    <sheet name="5" sheetId="52" r:id="rId9"/>
    <sheet name="6" sheetId="53" r:id="rId10"/>
  </sheets>
  <definedNames>
    <definedName name="_xlnm.Print_Area" localSheetId="1">'SCCLS Service Area Charts'!$A$1:$G$100</definedName>
    <definedName name="_xlnm.Print_Area" localSheetId="2">'SCCLS Service Area Total'!$A$1:$G$147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49" i="56" l="1"/>
  <c r="C48" i="56"/>
  <c r="C47" i="56"/>
  <c r="B41" i="56"/>
  <c r="C40" i="56"/>
  <c r="C39" i="56"/>
  <c r="B7" i="56"/>
  <c r="B33" i="56"/>
  <c r="C32" i="56"/>
  <c r="C31" i="56"/>
  <c r="C30" i="56"/>
  <c r="C29" i="56"/>
  <c r="C28" i="56"/>
  <c r="C27" i="56"/>
  <c r="C26" i="56"/>
  <c r="B20" i="56"/>
  <c r="C19" i="56"/>
  <c r="C18" i="56"/>
  <c r="C17" i="56"/>
  <c r="C16" i="56"/>
  <c r="C15" i="56"/>
  <c r="C14" i="56"/>
  <c r="C13" i="56"/>
  <c r="C6" i="56"/>
  <c r="C5" i="56"/>
  <c r="F79" i="55"/>
  <c r="F80" i="55"/>
  <c r="F95" i="55"/>
  <c r="F47" i="55"/>
  <c r="F48" i="55"/>
  <c r="F64" i="55"/>
  <c r="F64" i="56"/>
  <c r="F67" i="56"/>
  <c r="F70" i="56"/>
  <c r="F81" i="56"/>
  <c r="G56" i="56"/>
  <c r="G57" i="56"/>
  <c r="G58" i="56"/>
  <c r="G59" i="56"/>
  <c r="G60" i="56"/>
  <c r="G61" i="56"/>
  <c r="G62" i="56"/>
  <c r="G63" i="56"/>
  <c r="G64" i="56"/>
  <c r="G65" i="56"/>
  <c r="G66" i="56"/>
  <c r="G67" i="56"/>
  <c r="G68" i="56"/>
  <c r="G69" i="56"/>
  <c r="G70" i="56"/>
  <c r="G71" i="56"/>
  <c r="G72" i="56"/>
  <c r="G73" i="56"/>
  <c r="G74" i="56"/>
  <c r="G75" i="56"/>
  <c r="G76" i="56"/>
  <c r="G77" i="56"/>
  <c r="G78" i="56"/>
  <c r="G79" i="56"/>
  <c r="G80" i="56"/>
  <c r="G55" i="56"/>
  <c r="B59" i="56"/>
  <c r="B77" i="56"/>
  <c r="C56" i="56"/>
  <c r="C57" i="56"/>
  <c r="C58" i="56"/>
  <c r="C59" i="56"/>
  <c r="C60" i="56"/>
  <c r="C61" i="56"/>
  <c r="C62" i="56"/>
  <c r="C63" i="56"/>
  <c r="C64" i="56"/>
  <c r="C65" i="56"/>
  <c r="C66" i="56"/>
  <c r="C67" i="56"/>
  <c r="C68" i="56"/>
  <c r="C69" i="56"/>
  <c r="C70" i="56"/>
  <c r="C71" i="56"/>
  <c r="C72" i="56"/>
  <c r="C73" i="56"/>
  <c r="C74" i="56"/>
  <c r="C75" i="56"/>
  <c r="C76" i="56"/>
  <c r="C55" i="56"/>
  <c r="C104" i="55"/>
  <c r="C105" i="55"/>
  <c r="C106" i="55"/>
  <c r="C107" i="55"/>
  <c r="C108" i="55"/>
  <c r="C109" i="55"/>
  <c r="C110" i="55"/>
  <c r="C111" i="55"/>
  <c r="C112" i="55"/>
  <c r="C113" i="55"/>
  <c r="C114" i="55"/>
  <c r="C115" i="55"/>
  <c r="C116" i="55"/>
  <c r="C117" i="55"/>
  <c r="C118" i="55"/>
  <c r="C119" i="55"/>
  <c r="C120" i="55"/>
  <c r="C121" i="55"/>
  <c r="C122" i="55"/>
  <c r="C123" i="55"/>
  <c r="C124" i="55"/>
  <c r="C125" i="55"/>
  <c r="C126" i="55"/>
  <c r="C127" i="55"/>
  <c r="C128" i="55"/>
  <c r="C103" i="55"/>
  <c r="B112" i="55"/>
  <c r="B115" i="55"/>
  <c r="B118" i="55"/>
  <c r="B129" i="55"/>
  <c r="C78" i="55"/>
  <c r="C79" i="55"/>
  <c r="C80" i="55"/>
  <c r="C81" i="55"/>
  <c r="C82" i="55"/>
  <c r="C83" i="55"/>
  <c r="C84" i="55"/>
  <c r="C85" i="55"/>
  <c r="C86" i="55"/>
  <c r="C87" i="55"/>
  <c r="C88" i="55"/>
  <c r="C89" i="55"/>
  <c r="C90" i="55"/>
  <c r="C91" i="55"/>
  <c r="C92" i="55"/>
  <c r="C93" i="55"/>
  <c r="C94" i="55"/>
  <c r="C95" i="55"/>
  <c r="C96" i="55"/>
  <c r="C97" i="55"/>
  <c r="C98" i="55"/>
  <c r="C77" i="55"/>
  <c r="B81" i="55"/>
  <c r="B99" i="55"/>
  <c r="F56" i="61"/>
  <c r="G55" i="61"/>
  <c r="G54" i="61"/>
  <c r="G53" i="61"/>
  <c r="F48" i="61"/>
  <c r="G47" i="61"/>
  <c r="G46" i="61"/>
  <c r="G45" i="61"/>
  <c r="G44" i="61"/>
  <c r="G43" i="61"/>
  <c r="G42" i="61"/>
  <c r="F36" i="61"/>
  <c r="F37" i="61"/>
  <c r="F38" i="61"/>
  <c r="G37" i="61"/>
  <c r="G36" i="61"/>
  <c r="F32" i="61"/>
  <c r="G31" i="61"/>
  <c r="G30" i="61"/>
  <c r="G29" i="61"/>
  <c r="G28" i="61"/>
  <c r="G27" i="61"/>
  <c r="G26" i="61"/>
  <c r="F20" i="61"/>
  <c r="G19" i="61"/>
  <c r="G18" i="61"/>
  <c r="G17" i="61"/>
  <c r="G16" i="61"/>
  <c r="G15" i="61"/>
  <c r="G14" i="61"/>
  <c r="F9" i="61"/>
  <c r="G8" i="61"/>
  <c r="G7" i="61"/>
  <c r="B73" i="61"/>
  <c r="C72" i="61"/>
  <c r="C71" i="61"/>
  <c r="C70" i="61"/>
  <c r="C69" i="61"/>
  <c r="C68" i="61"/>
  <c r="C67" i="61"/>
  <c r="C66" i="61"/>
  <c r="B62" i="61"/>
  <c r="C61" i="61"/>
  <c r="C60" i="61"/>
  <c r="C59" i="61"/>
  <c r="C58" i="61"/>
  <c r="C57" i="61"/>
  <c r="C56" i="61"/>
  <c r="C55" i="61"/>
  <c r="B102" i="61"/>
  <c r="C101" i="61"/>
  <c r="C100" i="61"/>
  <c r="C99" i="61"/>
  <c r="C98" i="61"/>
  <c r="C97" i="61"/>
  <c r="C96" i="61"/>
  <c r="C95" i="61"/>
  <c r="C94" i="61"/>
  <c r="C93" i="61"/>
  <c r="C92" i="61"/>
  <c r="B88" i="61"/>
  <c r="C87" i="61"/>
  <c r="C86" i="61"/>
  <c r="C85" i="61"/>
  <c r="C84" i="61"/>
  <c r="C83" i="61"/>
  <c r="C82" i="61"/>
  <c r="C81" i="61"/>
  <c r="C80" i="61"/>
  <c r="C79" i="61"/>
  <c r="C78" i="61"/>
  <c r="C77" i="61"/>
  <c r="B49" i="61"/>
  <c r="B50" i="61"/>
  <c r="B51" i="61"/>
  <c r="C50" i="61"/>
  <c r="C49" i="61"/>
  <c r="B33" i="61"/>
  <c r="C32" i="61"/>
  <c r="C31" i="61"/>
  <c r="C30" i="61"/>
  <c r="C29" i="61"/>
  <c r="C28" i="61"/>
  <c r="C27" i="61"/>
  <c r="C26" i="61"/>
  <c r="B21" i="61"/>
  <c r="C20" i="61"/>
  <c r="C19" i="61"/>
  <c r="C18" i="61"/>
  <c r="C17" i="61"/>
  <c r="C16" i="61"/>
  <c r="C15" i="61"/>
  <c r="C14" i="61"/>
  <c r="B9" i="61"/>
  <c r="C8" i="61"/>
  <c r="C7" i="61"/>
  <c r="F27" i="55"/>
  <c r="F28" i="55"/>
  <c r="F29" i="55"/>
  <c r="F30" i="55"/>
  <c r="F31" i="55"/>
  <c r="F26" i="55"/>
  <c r="F15" i="55"/>
  <c r="F16" i="55"/>
  <c r="F17" i="55"/>
  <c r="F18" i="55"/>
  <c r="F19" i="55"/>
  <c r="F14" i="55"/>
  <c r="F8" i="55"/>
  <c r="F7" i="55"/>
  <c r="B67" i="55"/>
  <c r="B68" i="55"/>
  <c r="B69" i="55"/>
  <c r="B70" i="55"/>
  <c r="B71" i="55"/>
  <c r="B72" i="55"/>
  <c r="B66" i="55"/>
  <c r="B56" i="55"/>
  <c r="B57" i="55"/>
  <c r="B58" i="55"/>
  <c r="B59" i="55"/>
  <c r="B60" i="55"/>
  <c r="B61" i="55"/>
  <c r="B55" i="55"/>
  <c r="B44" i="55"/>
  <c r="B43" i="55"/>
  <c r="B38" i="55"/>
  <c r="B37" i="55"/>
  <c r="B27" i="55"/>
  <c r="B28" i="55"/>
  <c r="B29" i="55"/>
  <c r="B30" i="55"/>
  <c r="B31" i="55"/>
  <c r="B32" i="55"/>
  <c r="B26" i="55"/>
  <c r="B18" i="55"/>
  <c r="B19" i="55"/>
  <c r="B20" i="55"/>
  <c r="B16" i="55"/>
  <c r="B17" i="55"/>
  <c r="B15" i="55"/>
  <c r="B14" i="55"/>
  <c r="B8" i="55"/>
  <c r="B7" i="55"/>
  <c r="G77" i="55"/>
  <c r="G78" i="55"/>
  <c r="G79" i="55"/>
  <c r="G80" i="55"/>
  <c r="G81" i="55"/>
  <c r="G82" i="55"/>
  <c r="G83" i="55"/>
  <c r="G84" i="55"/>
  <c r="G85" i="55"/>
  <c r="G86" i="55"/>
  <c r="G87" i="55"/>
  <c r="G88" i="55"/>
  <c r="G89" i="55"/>
  <c r="G90" i="55"/>
  <c r="G91" i="55"/>
  <c r="G92" i="55"/>
  <c r="G93" i="55"/>
  <c r="G94" i="55"/>
  <c r="G76" i="55"/>
  <c r="G43" i="55"/>
  <c r="G44" i="55"/>
  <c r="G45" i="55"/>
  <c r="G46" i="55"/>
  <c r="G47" i="55"/>
  <c r="G48" i="55"/>
  <c r="G49" i="55"/>
  <c r="G50" i="55"/>
  <c r="G51" i="55"/>
  <c r="G52" i="55"/>
  <c r="G53" i="55"/>
  <c r="G54" i="55"/>
  <c r="G55" i="55"/>
  <c r="G56" i="55"/>
  <c r="G57" i="55"/>
  <c r="G58" i="55"/>
  <c r="G59" i="55"/>
  <c r="G60" i="55"/>
  <c r="G61" i="55"/>
  <c r="G62" i="55"/>
  <c r="G63" i="55"/>
  <c r="G42" i="55"/>
  <c r="B33" i="55"/>
  <c r="F32" i="57"/>
  <c r="F32" i="52"/>
  <c r="F32" i="53"/>
  <c r="F32" i="58"/>
  <c r="F32" i="59"/>
  <c r="B9" i="59"/>
  <c r="C7" i="59"/>
  <c r="C8" i="59"/>
  <c r="B21" i="59"/>
  <c r="C14" i="59"/>
  <c r="C15" i="59"/>
  <c r="C16" i="59"/>
  <c r="C17" i="59"/>
  <c r="C18" i="59"/>
  <c r="C19" i="59"/>
  <c r="C20" i="59"/>
  <c r="B33" i="59"/>
  <c r="C26" i="59"/>
  <c r="C27" i="59"/>
  <c r="C28" i="59"/>
  <c r="C29" i="59"/>
  <c r="C30" i="59"/>
  <c r="C31" i="59"/>
  <c r="C32" i="59"/>
  <c r="B49" i="59"/>
  <c r="B50" i="59"/>
  <c r="B51" i="59"/>
  <c r="C49" i="59"/>
  <c r="C50" i="59"/>
  <c r="B90" i="59"/>
  <c r="C79" i="59"/>
  <c r="C80" i="59"/>
  <c r="C81" i="59"/>
  <c r="C82" i="59"/>
  <c r="C83" i="59"/>
  <c r="C84" i="59"/>
  <c r="C85" i="59"/>
  <c r="C86" i="59"/>
  <c r="C87" i="59"/>
  <c r="C88" i="59"/>
  <c r="C89" i="59"/>
  <c r="B105" i="59"/>
  <c r="C94" i="59"/>
  <c r="C95" i="59"/>
  <c r="C96" i="59"/>
  <c r="C97" i="59"/>
  <c r="C98" i="59"/>
  <c r="C99" i="59"/>
  <c r="C100" i="59"/>
  <c r="C101" i="59"/>
  <c r="C102" i="59"/>
  <c r="C103" i="59"/>
  <c r="C104" i="59"/>
  <c r="B62" i="59"/>
  <c r="C55" i="59"/>
  <c r="C56" i="59"/>
  <c r="C57" i="59"/>
  <c r="C58" i="59"/>
  <c r="C59" i="59"/>
  <c r="C60" i="59"/>
  <c r="C61" i="59"/>
  <c r="B73" i="59"/>
  <c r="C66" i="59"/>
  <c r="C67" i="59"/>
  <c r="C68" i="59"/>
  <c r="C69" i="59"/>
  <c r="C70" i="59"/>
  <c r="C71" i="59"/>
  <c r="C72" i="59"/>
  <c r="F9" i="59"/>
  <c r="G7" i="59"/>
  <c r="G8" i="59"/>
  <c r="F20" i="59"/>
  <c r="G14" i="59"/>
  <c r="G15" i="59"/>
  <c r="G16" i="59"/>
  <c r="G17" i="59"/>
  <c r="G18" i="59"/>
  <c r="G19" i="59"/>
  <c r="G26" i="59"/>
  <c r="G27" i="59"/>
  <c r="G28" i="59"/>
  <c r="G29" i="59"/>
  <c r="G30" i="59"/>
  <c r="G31" i="59"/>
  <c r="F36" i="59"/>
  <c r="F37" i="59"/>
  <c r="F38" i="59"/>
  <c r="G36" i="59"/>
  <c r="G37" i="59"/>
  <c r="F53" i="59"/>
  <c r="G42" i="59"/>
  <c r="G43" i="59"/>
  <c r="G44" i="59"/>
  <c r="G45" i="59"/>
  <c r="G46" i="59"/>
  <c r="G47" i="59"/>
  <c r="G48" i="59"/>
  <c r="G49" i="59"/>
  <c r="G50" i="59"/>
  <c r="G51" i="59"/>
  <c r="G52" i="59"/>
  <c r="F67" i="59"/>
  <c r="G58" i="59"/>
  <c r="G59" i="59"/>
  <c r="G60" i="59"/>
  <c r="G61" i="59"/>
  <c r="G62" i="59"/>
  <c r="G63" i="59"/>
  <c r="G64" i="59"/>
  <c r="G65" i="59"/>
  <c r="G66" i="59"/>
  <c r="B9" i="58"/>
  <c r="C7" i="58"/>
  <c r="C8" i="58"/>
  <c r="B21" i="58"/>
  <c r="C14" i="58"/>
  <c r="C15" i="58"/>
  <c r="C16" i="58"/>
  <c r="C17" i="58"/>
  <c r="C18" i="58"/>
  <c r="C19" i="58"/>
  <c r="C20" i="58"/>
  <c r="B33" i="58"/>
  <c r="C26" i="58"/>
  <c r="C27" i="58"/>
  <c r="C28" i="58"/>
  <c r="C29" i="58"/>
  <c r="C30" i="58"/>
  <c r="C31" i="58"/>
  <c r="C32" i="58"/>
  <c r="B49" i="58"/>
  <c r="B50" i="58"/>
  <c r="B51" i="58"/>
  <c r="C49" i="58"/>
  <c r="C50" i="58"/>
  <c r="B88" i="58"/>
  <c r="C77" i="58"/>
  <c r="C78" i="58"/>
  <c r="C79" i="58"/>
  <c r="C80" i="58"/>
  <c r="C81" i="58"/>
  <c r="C82" i="58"/>
  <c r="C83" i="58"/>
  <c r="C84" i="58"/>
  <c r="C85" i="58"/>
  <c r="C86" i="58"/>
  <c r="C87" i="58"/>
  <c r="B103" i="58"/>
  <c r="C92" i="58"/>
  <c r="C93" i="58"/>
  <c r="C94" i="58"/>
  <c r="C95" i="58"/>
  <c r="C96" i="58"/>
  <c r="C97" i="58"/>
  <c r="C98" i="58"/>
  <c r="C99" i="58"/>
  <c r="C100" i="58"/>
  <c r="C101" i="58"/>
  <c r="C102" i="58"/>
  <c r="B62" i="58"/>
  <c r="C55" i="58"/>
  <c r="C56" i="58"/>
  <c r="C57" i="58"/>
  <c r="C58" i="58"/>
  <c r="C59" i="58"/>
  <c r="C60" i="58"/>
  <c r="C61" i="58"/>
  <c r="B73" i="58"/>
  <c r="C66" i="58"/>
  <c r="C67" i="58"/>
  <c r="C68" i="58"/>
  <c r="C69" i="58"/>
  <c r="C70" i="58"/>
  <c r="C71" i="58"/>
  <c r="C72" i="58"/>
  <c r="F9" i="58"/>
  <c r="G7" i="58"/>
  <c r="G8" i="58"/>
  <c r="F20" i="58"/>
  <c r="G14" i="58"/>
  <c r="G15" i="58"/>
  <c r="G16" i="58"/>
  <c r="G17" i="58"/>
  <c r="G18" i="58"/>
  <c r="G19" i="58"/>
  <c r="G26" i="58"/>
  <c r="G27" i="58"/>
  <c r="G28" i="58"/>
  <c r="G29" i="58"/>
  <c r="G30" i="58"/>
  <c r="G31" i="58"/>
  <c r="F36" i="58"/>
  <c r="F37" i="58"/>
  <c r="F38" i="58"/>
  <c r="G36" i="58"/>
  <c r="G37" i="58"/>
  <c r="F51" i="58"/>
  <c r="G42" i="58"/>
  <c r="G43" i="58"/>
  <c r="G44" i="58"/>
  <c r="G45" i="58"/>
  <c r="G46" i="58"/>
  <c r="G47" i="58"/>
  <c r="G48" i="58"/>
  <c r="G49" i="58"/>
  <c r="G50" i="58"/>
  <c r="F63" i="58"/>
  <c r="G56" i="58"/>
  <c r="G57" i="58"/>
  <c r="G58" i="58"/>
  <c r="G59" i="58"/>
  <c r="G60" i="58"/>
  <c r="G61" i="58"/>
  <c r="G62" i="58"/>
  <c r="B9" i="57"/>
  <c r="C7" i="57"/>
  <c r="C8" i="57"/>
  <c r="B21" i="57"/>
  <c r="C14" i="57"/>
  <c r="C15" i="57"/>
  <c r="C16" i="57"/>
  <c r="C17" i="57"/>
  <c r="C18" i="57"/>
  <c r="C19" i="57"/>
  <c r="C20" i="57"/>
  <c r="B33" i="57"/>
  <c r="C26" i="57"/>
  <c r="C27" i="57"/>
  <c r="C28" i="57"/>
  <c r="C29" i="57"/>
  <c r="C30" i="57"/>
  <c r="C31" i="57"/>
  <c r="C32" i="57"/>
  <c r="B49" i="57"/>
  <c r="B50" i="57"/>
  <c r="B51" i="57"/>
  <c r="C49" i="57"/>
  <c r="C50" i="57"/>
  <c r="B88" i="57"/>
  <c r="C77" i="57"/>
  <c r="C78" i="57"/>
  <c r="C79" i="57"/>
  <c r="C80" i="57"/>
  <c r="C81" i="57"/>
  <c r="C82" i="57"/>
  <c r="C83" i="57"/>
  <c r="C84" i="57"/>
  <c r="C85" i="57"/>
  <c r="C86" i="57"/>
  <c r="C87" i="57"/>
  <c r="B103" i="57"/>
  <c r="C92" i="57"/>
  <c r="C93" i="57"/>
  <c r="C94" i="57"/>
  <c r="C95" i="57"/>
  <c r="C96" i="57"/>
  <c r="C97" i="57"/>
  <c r="C98" i="57"/>
  <c r="C99" i="57"/>
  <c r="C100" i="57"/>
  <c r="C101" i="57"/>
  <c r="C102" i="57"/>
  <c r="B62" i="57"/>
  <c r="C55" i="57"/>
  <c r="C56" i="57"/>
  <c r="C57" i="57"/>
  <c r="C58" i="57"/>
  <c r="C59" i="57"/>
  <c r="C60" i="57"/>
  <c r="C61" i="57"/>
  <c r="B73" i="57"/>
  <c r="C66" i="57"/>
  <c r="C67" i="57"/>
  <c r="C68" i="57"/>
  <c r="C69" i="57"/>
  <c r="C70" i="57"/>
  <c r="C71" i="57"/>
  <c r="C72" i="57"/>
  <c r="F9" i="57"/>
  <c r="G7" i="57"/>
  <c r="G8" i="57"/>
  <c r="F20" i="57"/>
  <c r="G14" i="57"/>
  <c r="G15" i="57"/>
  <c r="G16" i="57"/>
  <c r="G17" i="57"/>
  <c r="G18" i="57"/>
  <c r="G19" i="57"/>
  <c r="G26" i="57"/>
  <c r="G27" i="57"/>
  <c r="G28" i="57"/>
  <c r="G29" i="57"/>
  <c r="G30" i="57"/>
  <c r="G31" i="57"/>
  <c r="F36" i="57"/>
  <c r="F37" i="57"/>
  <c r="F38" i="57"/>
  <c r="G36" i="57"/>
  <c r="G37" i="57"/>
  <c r="F50" i="57"/>
  <c r="G42" i="57"/>
  <c r="G43" i="57"/>
  <c r="G44" i="57"/>
  <c r="G45" i="57"/>
  <c r="G46" i="57"/>
  <c r="G47" i="57"/>
  <c r="G48" i="57"/>
  <c r="G49" i="57"/>
  <c r="F60" i="57"/>
  <c r="G55" i="57"/>
  <c r="G56" i="57"/>
  <c r="G57" i="57"/>
  <c r="G58" i="57"/>
  <c r="G59" i="57"/>
  <c r="B73" i="55"/>
  <c r="C72" i="55"/>
  <c r="C71" i="55"/>
  <c r="C70" i="55"/>
  <c r="C69" i="55"/>
  <c r="C68" i="55"/>
  <c r="C67" i="55"/>
  <c r="C66" i="55"/>
  <c r="B62" i="55"/>
  <c r="C61" i="55"/>
  <c r="C60" i="55"/>
  <c r="C59" i="55"/>
  <c r="C58" i="55"/>
  <c r="C57" i="55"/>
  <c r="C56" i="55"/>
  <c r="C55" i="55"/>
  <c r="B49" i="55"/>
  <c r="B50" i="55"/>
  <c r="B51" i="55"/>
  <c r="C50" i="55"/>
  <c r="C49" i="55"/>
  <c r="B45" i="55"/>
  <c r="C44" i="55"/>
  <c r="C43" i="55"/>
  <c r="B39" i="55"/>
  <c r="F36" i="55"/>
  <c r="F37" i="55"/>
  <c r="F38" i="55"/>
  <c r="C38" i="55"/>
  <c r="G37" i="55"/>
  <c r="C37" i="55"/>
  <c r="G36" i="55"/>
  <c r="F32" i="55"/>
  <c r="C32" i="55"/>
  <c r="G31" i="55"/>
  <c r="C31" i="55"/>
  <c r="G30" i="55"/>
  <c r="C30" i="55"/>
  <c r="G29" i="55"/>
  <c r="C29" i="55"/>
  <c r="G28" i="55"/>
  <c r="C28" i="55"/>
  <c r="G27" i="55"/>
  <c r="C27" i="55"/>
  <c r="G26" i="55"/>
  <c r="C26" i="55"/>
  <c r="B21" i="55"/>
  <c r="F20" i="55"/>
  <c r="C20" i="55"/>
  <c r="G19" i="55"/>
  <c r="C19" i="55"/>
  <c r="G18" i="55"/>
  <c r="C18" i="55"/>
  <c r="G17" i="55"/>
  <c r="C17" i="55"/>
  <c r="G16" i="55"/>
  <c r="C16" i="55"/>
  <c r="G15" i="55"/>
  <c r="C15" i="55"/>
  <c r="G14" i="55"/>
  <c r="C14" i="55"/>
  <c r="F9" i="55"/>
  <c r="B9" i="55"/>
  <c r="G8" i="55"/>
  <c r="C8" i="55"/>
  <c r="G7" i="55"/>
  <c r="C7" i="55"/>
  <c r="F67" i="53"/>
  <c r="G64" i="53"/>
  <c r="F53" i="53"/>
  <c r="G51" i="53"/>
  <c r="G46" i="53"/>
  <c r="G44" i="53"/>
  <c r="F37" i="53"/>
  <c r="F36" i="53"/>
  <c r="G31" i="53"/>
  <c r="F20" i="53"/>
  <c r="G19" i="53"/>
  <c r="F9" i="53"/>
  <c r="G8" i="53"/>
  <c r="B73" i="53"/>
  <c r="C72" i="53"/>
  <c r="B62" i="53"/>
  <c r="C61" i="53"/>
  <c r="B104" i="53"/>
  <c r="C103" i="53"/>
  <c r="B89" i="53"/>
  <c r="C88" i="53"/>
  <c r="B50" i="53"/>
  <c r="B49" i="53"/>
  <c r="B33" i="53"/>
  <c r="C32" i="53"/>
  <c r="B21" i="53"/>
  <c r="C20" i="53"/>
  <c r="B9" i="53"/>
  <c r="C8" i="53"/>
  <c r="F60" i="52"/>
  <c r="G57" i="52"/>
  <c r="F51" i="52"/>
  <c r="G50" i="52"/>
  <c r="F37" i="52"/>
  <c r="F36" i="52"/>
  <c r="G31" i="52"/>
  <c r="F20" i="52"/>
  <c r="G19" i="52"/>
  <c r="F9" i="52"/>
  <c r="G8" i="52"/>
  <c r="B73" i="52"/>
  <c r="C72" i="52"/>
  <c r="B62" i="52"/>
  <c r="C61" i="52"/>
  <c r="B103" i="52"/>
  <c r="C102" i="52"/>
  <c r="B88" i="52"/>
  <c r="C87" i="52"/>
  <c r="B50" i="52"/>
  <c r="B49" i="52"/>
  <c r="B33" i="52"/>
  <c r="C32" i="52"/>
  <c r="B21" i="52"/>
  <c r="C20" i="52"/>
  <c r="B9" i="52"/>
  <c r="C8" i="52"/>
  <c r="C66" i="53"/>
  <c r="C78" i="52"/>
  <c r="C14" i="52"/>
  <c r="C26" i="52"/>
  <c r="C67" i="52"/>
  <c r="C28" i="52"/>
  <c r="C16" i="52"/>
  <c r="C80" i="52"/>
  <c r="C27" i="52"/>
  <c r="C29" i="52"/>
  <c r="C77" i="52"/>
  <c r="C79" i="52"/>
  <c r="C81" i="52"/>
  <c r="C93" i="52"/>
  <c r="C56" i="52"/>
  <c r="C15" i="53"/>
  <c r="C67" i="53"/>
  <c r="G26" i="53"/>
  <c r="C69" i="53"/>
  <c r="G28" i="53"/>
  <c r="G43" i="53"/>
  <c r="G45" i="53"/>
  <c r="G47" i="53"/>
  <c r="G58" i="53"/>
  <c r="C17" i="53"/>
  <c r="C27" i="53"/>
  <c r="C79" i="53"/>
  <c r="C96" i="53"/>
  <c r="C71" i="53"/>
  <c r="G30" i="53"/>
  <c r="G60" i="53"/>
  <c r="C82" i="52"/>
  <c r="C97" i="52"/>
  <c r="G59" i="53"/>
  <c r="G62" i="53"/>
  <c r="C19" i="53"/>
  <c r="G49" i="53"/>
  <c r="C81" i="53"/>
  <c r="C94" i="53"/>
  <c r="C98" i="53"/>
  <c r="C57" i="53"/>
  <c r="G15" i="53"/>
  <c r="G61" i="53"/>
  <c r="G63" i="53"/>
  <c r="G66" i="53"/>
  <c r="G17" i="53"/>
  <c r="C29" i="53"/>
  <c r="C78" i="53"/>
  <c r="C80" i="53"/>
  <c r="C84" i="53"/>
  <c r="C93" i="53"/>
  <c r="C95" i="53"/>
  <c r="C97" i="53"/>
  <c r="C100" i="53"/>
  <c r="C55" i="53"/>
  <c r="C59" i="53"/>
  <c r="G65" i="53"/>
  <c r="G48" i="53"/>
  <c r="G50" i="53"/>
  <c r="G52" i="53"/>
  <c r="G27" i="53"/>
  <c r="G29" i="53"/>
  <c r="G14" i="53"/>
  <c r="G16" i="53"/>
  <c r="G18" i="53"/>
  <c r="G7" i="53"/>
  <c r="C68" i="53"/>
  <c r="C70" i="53"/>
  <c r="C95" i="52"/>
  <c r="C99" i="52"/>
  <c r="C55" i="52"/>
  <c r="C57" i="52"/>
  <c r="C66" i="52"/>
  <c r="C68" i="52"/>
  <c r="G7" i="52"/>
  <c r="G15" i="52"/>
  <c r="G28" i="52"/>
  <c r="G44" i="52"/>
  <c r="C15" i="52"/>
  <c r="C17" i="52"/>
  <c r="C31" i="52"/>
  <c r="C83" i="52"/>
  <c r="G59" i="52"/>
  <c r="G56" i="52"/>
  <c r="G58" i="52"/>
  <c r="G48" i="52"/>
  <c r="C85" i="52"/>
  <c r="C59" i="52"/>
  <c r="G17" i="52"/>
  <c r="G26" i="52"/>
  <c r="G30" i="52"/>
  <c r="G42" i="52"/>
  <c r="G46" i="52"/>
  <c r="C19" i="52"/>
  <c r="C70" i="52"/>
  <c r="G43" i="52"/>
  <c r="G45" i="52"/>
  <c r="G47" i="52"/>
  <c r="G49" i="52"/>
  <c r="G27" i="52"/>
  <c r="G29" i="52"/>
  <c r="G14" i="52"/>
  <c r="G16" i="52"/>
  <c r="G18" i="52"/>
  <c r="C69" i="52"/>
  <c r="C71" i="52"/>
  <c r="C26" i="53"/>
  <c r="C28" i="53"/>
  <c r="C31" i="53"/>
  <c r="C82" i="53"/>
  <c r="C86" i="53"/>
  <c r="C83" i="53"/>
  <c r="C85" i="53"/>
  <c r="C87" i="53"/>
  <c r="C99" i="53"/>
  <c r="C102" i="53"/>
  <c r="C101" i="53"/>
  <c r="C92" i="52"/>
  <c r="C94" i="52"/>
  <c r="C96" i="52"/>
  <c r="C98" i="52"/>
  <c r="C101" i="52"/>
  <c r="C56" i="53"/>
  <c r="C58" i="53"/>
  <c r="C60" i="53"/>
  <c r="C58" i="52"/>
  <c r="C60" i="52"/>
  <c r="C30" i="53"/>
  <c r="C14" i="53"/>
  <c r="C16" i="53"/>
  <c r="C18" i="53"/>
  <c r="C7" i="53"/>
  <c r="B51" i="53"/>
  <c r="C49" i="53"/>
  <c r="F38" i="53"/>
  <c r="G37" i="53"/>
  <c r="C84" i="52"/>
  <c r="C86" i="52"/>
  <c r="C30" i="52"/>
  <c r="C18" i="52"/>
  <c r="C7" i="52"/>
  <c r="B51" i="52"/>
  <c r="C50" i="52"/>
  <c r="F38" i="52"/>
  <c r="G36" i="52"/>
  <c r="C100" i="52"/>
  <c r="C50" i="53"/>
  <c r="G36" i="53"/>
  <c r="C49" i="52"/>
  <c r="G37" i="52"/>
  <c r="B199" i="1"/>
  <c r="C179" i="1"/>
  <c r="B173" i="1"/>
  <c r="C154" i="1"/>
  <c r="B147" i="1"/>
  <c r="B146" i="1"/>
  <c r="B142" i="1"/>
  <c r="C137" i="1"/>
  <c r="B131" i="1"/>
  <c r="C127" i="1"/>
  <c r="B121" i="1"/>
  <c r="C119" i="1"/>
  <c r="B111" i="1"/>
  <c r="C106" i="1"/>
  <c r="B100" i="1"/>
  <c r="C94" i="1"/>
  <c r="B89" i="1"/>
  <c r="C70" i="1"/>
  <c r="B38" i="1"/>
  <c r="B37" i="1"/>
  <c r="B33" i="1"/>
  <c r="C28" i="1"/>
  <c r="B21" i="1"/>
  <c r="C15" i="1"/>
  <c r="B9" i="1"/>
  <c r="B39" i="1"/>
  <c r="C38" i="1"/>
  <c r="C198" i="1"/>
  <c r="C196" i="1"/>
  <c r="C194" i="1"/>
  <c r="C192" i="1"/>
  <c r="C190" i="1"/>
  <c r="C188" i="1"/>
  <c r="C186" i="1"/>
  <c r="C184" i="1"/>
  <c r="C182" i="1"/>
  <c r="C180" i="1"/>
  <c r="C178" i="1"/>
  <c r="C197" i="1"/>
  <c r="C195" i="1"/>
  <c r="C193" i="1"/>
  <c r="C191" i="1"/>
  <c r="C189" i="1"/>
  <c r="C187" i="1"/>
  <c r="C185" i="1"/>
  <c r="C183" i="1"/>
  <c r="C181" i="1"/>
  <c r="C152" i="1"/>
  <c r="C171" i="1"/>
  <c r="C169" i="1"/>
  <c r="C167" i="1"/>
  <c r="C165" i="1"/>
  <c r="C163" i="1"/>
  <c r="C161" i="1"/>
  <c r="C159" i="1"/>
  <c r="C157" i="1"/>
  <c r="C155" i="1"/>
  <c r="C153" i="1"/>
  <c r="C172" i="1"/>
  <c r="C170" i="1"/>
  <c r="C168" i="1"/>
  <c r="C166" i="1"/>
  <c r="C164" i="1"/>
  <c r="C162" i="1"/>
  <c r="C160" i="1"/>
  <c r="C158" i="1"/>
  <c r="C156" i="1"/>
  <c r="C136" i="1"/>
  <c r="C140" i="1"/>
  <c r="C138" i="1"/>
  <c r="C141" i="1"/>
  <c r="C139" i="1"/>
  <c r="C126" i="1"/>
  <c r="C130" i="1"/>
  <c r="C128" i="1"/>
  <c r="C125" i="1"/>
  <c r="C129" i="1"/>
  <c r="C104" i="1"/>
  <c r="C68" i="1"/>
  <c r="C87" i="1"/>
  <c r="C85" i="1"/>
  <c r="C83" i="1"/>
  <c r="C81" i="1"/>
  <c r="C79" i="1"/>
  <c r="C77" i="1"/>
  <c r="C75" i="1"/>
  <c r="C73" i="1"/>
  <c r="C71" i="1"/>
  <c r="C69" i="1"/>
  <c r="C88" i="1"/>
  <c r="C86" i="1"/>
  <c r="C84" i="1"/>
  <c r="C82" i="1"/>
  <c r="C80" i="1"/>
  <c r="C78" i="1"/>
  <c r="C76" i="1"/>
  <c r="C74" i="1"/>
  <c r="C72" i="1"/>
  <c r="C93" i="1"/>
  <c r="B148" i="1"/>
  <c r="C147" i="1"/>
  <c r="C120" i="1"/>
  <c r="C97" i="1"/>
  <c r="C99" i="1"/>
  <c r="C95" i="1"/>
  <c r="C109" i="1"/>
  <c r="C107" i="1"/>
  <c r="C105" i="1"/>
  <c r="C110" i="1"/>
  <c r="C108" i="1"/>
  <c r="C98" i="1"/>
  <c r="C96" i="1"/>
  <c r="B64" i="1"/>
  <c r="C37" i="1"/>
  <c r="C26" i="1"/>
  <c r="C29" i="1"/>
  <c r="C31" i="1"/>
  <c r="C27" i="1"/>
  <c r="C32" i="1"/>
  <c r="C30" i="1"/>
  <c r="C20" i="1"/>
  <c r="C14" i="1"/>
  <c r="C18" i="1"/>
  <c r="C19" i="1"/>
  <c r="C16" i="1"/>
  <c r="C17" i="1"/>
  <c r="C8" i="1"/>
  <c r="C7" i="1"/>
  <c r="C146" i="1"/>
  <c r="C45" i="1"/>
  <c r="C47" i="1"/>
  <c r="C49" i="1"/>
  <c r="C51" i="1"/>
  <c r="C53" i="1"/>
  <c r="C55" i="1"/>
  <c r="C57" i="1"/>
  <c r="C59" i="1"/>
  <c r="C61" i="1"/>
  <c r="C63" i="1"/>
  <c r="C44" i="1"/>
  <c r="C46" i="1"/>
  <c r="C48" i="1"/>
  <c r="C50" i="1"/>
  <c r="C52" i="1"/>
  <c r="C54" i="1"/>
  <c r="C56" i="1"/>
  <c r="C58" i="1"/>
  <c r="C60" i="1"/>
  <c r="C62" i="1"/>
  <c r="C43" i="1"/>
</calcChain>
</file>

<file path=xl/sharedStrings.xml><?xml version="1.0" encoding="utf-8"?>
<sst xmlns="http://schemas.openxmlformats.org/spreadsheetml/2006/main" count="1800" uniqueCount="265">
  <si>
    <t>English Proficiency</t>
  </si>
  <si>
    <t>Population</t>
  </si>
  <si>
    <t>Percent</t>
  </si>
  <si>
    <t>English Proficient</t>
  </si>
  <si>
    <t>Limited English Proficiency</t>
  </si>
  <si>
    <t>Total</t>
  </si>
  <si>
    <t>Income to Poverty Ratio</t>
  </si>
  <si>
    <t>Estimate</t>
  </si>
  <si>
    <t>501% and Over</t>
  </si>
  <si>
    <t>Missing Data</t>
  </si>
  <si>
    <t>Income to Poverty Ratio of LEP Population</t>
  </si>
  <si>
    <t>Language Spoken of LEP Population</t>
  </si>
  <si>
    <t>Language Spoken</t>
  </si>
  <si>
    <t>Spanish</t>
  </si>
  <si>
    <t>Portuguese</t>
  </si>
  <si>
    <t>Chinese</t>
  </si>
  <si>
    <t>French Creole</t>
  </si>
  <si>
    <t>Vietnamese</t>
  </si>
  <si>
    <t>Russian</t>
  </si>
  <si>
    <t>French</t>
  </si>
  <si>
    <t>Italian</t>
  </si>
  <si>
    <t>Cambodian</t>
  </si>
  <si>
    <t>Cantonese</t>
  </si>
  <si>
    <t>Arabic</t>
  </si>
  <si>
    <t>Korean</t>
  </si>
  <si>
    <t>Polish</t>
  </si>
  <si>
    <t>Greek</t>
  </si>
  <si>
    <t>Mandarin</t>
  </si>
  <si>
    <t>Albanian</t>
  </si>
  <si>
    <t>Hindi</t>
  </si>
  <si>
    <t>Japanese</t>
  </si>
  <si>
    <t>Kru, Ibo, Yoruba</t>
  </si>
  <si>
    <t>Tagalog</t>
  </si>
  <si>
    <t>Other</t>
  </si>
  <si>
    <t>English Proficiency of Total Population</t>
  </si>
  <si>
    <t>Income to Poverty Ratio of Total Population</t>
  </si>
  <si>
    <t>0-100%</t>
  </si>
  <si>
    <t>101%-200%</t>
  </si>
  <si>
    <t>201%-300%</t>
  </si>
  <si>
    <t>301%-400%</t>
  </si>
  <si>
    <t>401%-500%</t>
  </si>
  <si>
    <t>LEP Population: Income Under 200% of Poverty</t>
  </si>
  <si>
    <t>Language Spoken of LEP Population Under 200% Of Poverty</t>
  </si>
  <si>
    <t>Massachusetts</t>
  </si>
  <si>
    <t>Age Distribution of LEP Population</t>
  </si>
  <si>
    <t>Age</t>
  </si>
  <si>
    <t>5 to 17 Years</t>
  </si>
  <si>
    <t>18 to 24 Years</t>
  </si>
  <si>
    <t>25 to 34 Years</t>
  </si>
  <si>
    <t>35 to 44 Years</t>
  </si>
  <si>
    <t>45 to 54 Years</t>
  </si>
  <si>
    <t>55 to 64 Years</t>
  </si>
  <si>
    <t>65 Years and Over</t>
  </si>
  <si>
    <t>Age Distribution of LEP Population Under 200% Of Poverty</t>
  </si>
  <si>
    <t>Household</t>
  </si>
  <si>
    <t>Not Linguistically Isolated</t>
  </si>
  <si>
    <t>Income to Poverty Ratio of All Family Households</t>
  </si>
  <si>
    <t>Income to Poverty Ratio of All Linguistically Isolated Family Households</t>
  </si>
  <si>
    <t>Linguistically Isolated</t>
  </si>
  <si>
    <t>Linguistic Isolation of Family Households Under 200% of Poverty</t>
  </si>
  <si>
    <t>Language Spoken of Linguistically Isolated Family Households</t>
  </si>
  <si>
    <t>Language Spoken of Linguistically Isolated Family Households Under 200% Of Poverty</t>
  </si>
  <si>
    <t>Geography</t>
  </si>
  <si>
    <t>German</t>
  </si>
  <si>
    <t>Persian</t>
  </si>
  <si>
    <t>Urdu</t>
  </si>
  <si>
    <t>Ukrainian</t>
  </si>
  <si>
    <t>Thai</t>
  </si>
  <si>
    <t>Cushite</t>
  </si>
  <si>
    <t>Panjabi</t>
  </si>
  <si>
    <t>Bulgarian</t>
  </si>
  <si>
    <t>Armenian</t>
  </si>
  <si>
    <t>Amharic</t>
  </si>
  <si>
    <t>Other Indo-European Languages</t>
  </si>
  <si>
    <t>PUMA 4700</t>
  </si>
  <si>
    <t>White Island Shores CDP</t>
  </si>
  <si>
    <t>Aquinnah town</t>
  </si>
  <si>
    <t>Bourne CDP</t>
  </si>
  <si>
    <t>Bourne town</t>
  </si>
  <si>
    <t>Buzzards Bay CDP</t>
  </si>
  <si>
    <t>Chatham CDP</t>
  </si>
  <si>
    <t>Chatham town</t>
  </si>
  <si>
    <t>Chilmark town</t>
  </si>
  <si>
    <t>East Falmouth CDP</t>
  </si>
  <si>
    <t>Eastham town</t>
  </si>
  <si>
    <t>Edgartown town</t>
  </si>
  <si>
    <t>Falmouth CDP</t>
  </si>
  <si>
    <t>Falmouth town</t>
  </si>
  <si>
    <t>Gosnold town</t>
  </si>
  <si>
    <t>Monument Beach CDP</t>
  </si>
  <si>
    <t>Nantucket CDP</t>
  </si>
  <si>
    <t>Nantucket town</t>
  </si>
  <si>
    <t>North Eastham CDP</t>
  </si>
  <si>
    <t>North Falmouth CDP</t>
  </si>
  <si>
    <t>Oak Bluffs town</t>
  </si>
  <si>
    <t>Orleans CDP</t>
  </si>
  <si>
    <t>Orleans town</t>
  </si>
  <si>
    <t>Pocasset CDP</t>
  </si>
  <si>
    <t>Provincetown CDP</t>
  </si>
  <si>
    <t>Provincetown town</t>
  </si>
  <si>
    <t>Remainder of Bourne town</t>
  </si>
  <si>
    <t>Remainder of Chatham town</t>
  </si>
  <si>
    <t>Remainder of Eastham town</t>
  </si>
  <si>
    <t>Remainder of Falmouth town</t>
  </si>
  <si>
    <t>Remainder of Nantucket town</t>
  </si>
  <si>
    <t>Remainder of Orleans town</t>
  </si>
  <si>
    <t>Remainder of Provincetown town</t>
  </si>
  <si>
    <t>Remainder of Tisbury town</t>
  </si>
  <si>
    <t>Sagamore CDP</t>
  </si>
  <si>
    <t>Teaticket CDP</t>
  </si>
  <si>
    <t>Tisbury town</t>
  </si>
  <si>
    <t>Truro town</t>
  </si>
  <si>
    <t>Vineyard Haven CDP</t>
  </si>
  <si>
    <t>Wellfleet town</t>
  </si>
  <si>
    <t>West Chatham CDP</t>
  </si>
  <si>
    <t>West Falmouth CDP</t>
  </si>
  <si>
    <t>West Tisbury town</t>
  </si>
  <si>
    <t>Woods Hole CDP</t>
  </si>
  <si>
    <t>PUMA 4800</t>
  </si>
  <si>
    <t>Barnstable Town city</t>
  </si>
  <si>
    <t>Brewster CDP</t>
  </si>
  <si>
    <t>Brewster town</t>
  </si>
  <si>
    <t>Dennis CDP</t>
  </si>
  <si>
    <t>Dennis Port CDP</t>
  </si>
  <si>
    <t>Dennis town</t>
  </si>
  <si>
    <t>East Dennis CDP</t>
  </si>
  <si>
    <t>East Harwich CDP</t>
  </si>
  <si>
    <t>East Sandwich CDP</t>
  </si>
  <si>
    <t>Forestdale CDP</t>
  </si>
  <si>
    <t>Harwich Center CDP</t>
  </si>
  <si>
    <t>Harwich Port CDP</t>
  </si>
  <si>
    <t>Harwich town</t>
  </si>
  <si>
    <t>Mashpee Neck CDP</t>
  </si>
  <si>
    <t>Mashpee town</t>
  </si>
  <si>
    <t>Monomoscoy Island CDP</t>
  </si>
  <si>
    <t>New Seabury CDP</t>
  </si>
  <si>
    <t>Northwest Harwich CDP</t>
  </si>
  <si>
    <t>Popponesset CDP</t>
  </si>
  <si>
    <t>Popponesset Island CDP</t>
  </si>
  <si>
    <t>Remainder of Brewster town</t>
  </si>
  <si>
    <t>Remainder of Harwich town</t>
  </si>
  <si>
    <t>Remainder of Mashpee town</t>
  </si>
  <si>
    <t>Remainder of Sandwich town</t>
  </si>
  <si>
    <t>Remainder of Yarmouth town</t>
  </si>
  <si>
    <t>Sandwich CDP</t>
  </si>
  <si>
    <t>Sandwich town</t>
  </si>
  <si>
    <t>Seabrook CDP</t>
  </si>
  <si>
    <t>Seconsett Island CDP</t>
  </si>
  <si>
    <t>South Dennis CDP</t>
  </si>
  <si>
    <t>South Yarmouth CDP</t>
  </si>
  <si>
    <t>West Dennis CDP</t>
  </si>
  <si>
    <t>West Yarmouth CDP</t>
  </si>
  <si>
    <t>Yarmouth Port CDP (part)</t>
  </si>
  <si>
    <t>Yarmouth town</t>
  </si>
  <si>
    <t>Nepali</t>
  </si>
  <si>
    <t>Slovak</t>
  </si>
  <si>
    <t>Linguistic Isolation of All Households</t>
  </si>
  <si>
    <t>Mon-Khmer, Cambodian</t>
  </si>
  <si>
    <t>*Universe: Total population 5 years and over in MA</t>
  </si>
  <si>
    <t>Limited English Proficiency (LEP) Population</t>
  </si>
  <si>
    <r>
      <rPr>
        <b/>
        <sz val="11"/>
        <color indexed="8"/>
        <rFont val="Calibri"/>
        <family val="2"/>
      </rPr>
      <t>Definition</t>
    </r>
    <r>
      <rPr>
        <sz val="11"/>
        <color theme="1"/>
        <rFont val="Calibri"/>
        <family val="2"/>
        <scheme val="minor"/>
      </rPr>
      <t>: People whose ability to speak English is "well" "not well" or "not at all."</t>
    </r>
  </si>
  <si>
    <t>Linguistic Isolation:</t>
  </si>
  <si>
    <r>
      <rPr>
        <b/>
        <sz val="11"/>
        <color indexed="8"/>
        <rFont val="Calibri"/>
        <family val="2"/>
      </rPr>
      <t>Definition</t>
    </r>
    <r>
      <rPr>
        <sz val="11"/>
        <color theme="1"/>
        <rFont val="Calibri"/>
        <family val="2"/>
        <scheme val="minor"/>
      </rPr>
      <t xml:space="preserve">: A household that is linguistically isolated is one in which no one 14 years of age and over speaks English very well.  This categorization is established by the US Census Bureau. </t>
    </r>
  </si>
  <si>
    <t>Technically "linguistic isolation" is a household variable. In order to get the details of the income-to-poverty ratio and the languages spoken by households, which are population records,  we use the householder's information to represent each household.</t>
  </si>
  <si>
    <t>* Due to the data limitation, only family households have the same poverty-to-income ratio for every member in the households. Therefore, non-family households are excluded.</t>
  </si>
  <si>
    <t>* The household language is represented by the language spoken by the householder.</t>
  </si>
  <si>
    <t>Source: 2007-2011 American Community Survey, Public Use Microdata Sample (PUMS), BRA Research Division Analysis</t>
  </si>
  <si>
    <r>
      <t xml:space="preserve">This analysis is conducted to understand and describe the population with limited English proficiency and live below a certain level of poverty. The proper sourcing of this material is </t>
    </r>
    <r>
      <rPr>
        <i/>
        <sz val="11"/>
        <color indexed="8"/>
        <rFont val="Calibri"/>
        <family val="2"/>
      </rPr>
      <t>2007-2011 American Community Survey, Public Use Microdata Sample (PUMS), BRA Research Division Analysis</t>
    </r>
    <r>
      <rPr>
        <sz val="11"/>
        <color theme="1"/>
        <rFont val="Calibri"/>
        <family val="2"/>
        <scheme val="minor"/>
      </rPr>
      <t>. Due to geographic limitation, for the analysis we used the data by Public Use Microdata Areas (PUMA). In many cases, multiple cities are in a PUMA. The cities/towns listed on the page are included with the PUMA referenced on each tab. Please note other towns could also be a part of each PUMA. See the accompanying PUMA map for Massachusetts.</t>
    </r>
  </si>
  <si>
    <t>Glossary:</t>
  </si>
  <si>
    <t xml:space="preserve">Linguistically Isolated Households: A household that is linguistically isolated is one in which no one 14 years of age and over speaks English very well.  This categorization is established by the US Census Bureau. </t>
  </si>
  <si>
    <t>Income-to-Poverty Ratio: People and families are classified as being in poverty if their income is less than their poverty threshold, which is based in part on household size. Households at 100% or less of the poverty threshold are in poverty. Household 200% of the poverty threshold are two times above the poverty line for their respective household size, and so on.</t>
  </si>
  <si>
    <t>Introduction:</t>
  </si>
  <si>
    <t>*Universe: All households exclude group quarters/vacant units</t>
  </si>
  <si>
    <t>English Proficiency of Total Population between 0-100% of Poverty</t>
  </si>
  <si>
    <t>English Proficiency of  Population between 101%-200% of Poverty</t>
  </si>
  <si>
    <t>English Proficiency of Total Population between 101%-200% of Poverty</t>
  </si>
  <si>
    <t>English Proficiency of  Population between 0%-100% of Poverty</t>
  </si>
  <si>
    <t>*Universe: Total population 5 years and over in PUMA=1400</t>
  </si>
  <si>
    <t>*Universe: Total population 5 years and over in PUMA=4700</t>
  </si>
  <si>
    <t>*Universe: Total population 5 years and over in PUMA=4800</t>
  </si>
  <si>
    <t>Limited English Proficiency:  "Limited English proficiency" refers to the respondent's assessment of their own ability to speak English, from "very well" to "not at all." In this analysis, we grouped "English only" and "very well"" into "English proficient"; "well", "not well" and "not at all" into "limited English proficiency."   This categorization was used at the request of the Volunteer Lawyer's Project.</t>
  </si>
  <si>
    <t>Linguistic Isolation</t>
  </si>
  <si>
    <t>Note: Due to the data limitation,"Other" may include Languages Spoken listed above.</t>
  </si>
  <si>
    <t>SCCLS Service Area LEP Population by Poverty</t>
  </si>
  <si>
    <t>Limited English Proficent</t>
  </si>
  <si>
    <t>Language ability is based on the respondent's subjective assessment of their own fluency. Only includes individuals ages 5 and older.</t>
  </si>
  <si>
    <t>English Proficiency of Population between 0%-100% of Poverty</t>
  </si>
  <si>
    <t>English Proficiency of Population between 101-200% of Poverty</t>
  </si>
  <si>
    <t>Chinese* (Cantonese and Mandarin)</t>
  </si>
  <si>
    <t>Notes on Data Limitations:</t>
  </si>
  <si>
    <t>1)  Due to data limitations, these figures are not exact and have a large margin of error. The data gives an accurate picture of general trends, but is not meant to be used for exact numbers or percentages.</t>
  </si>
  <si>
    <t>2)  Due to US Census definitions, "Chinese" includes both Mandarin and Cantonese speakers.*</t>
  </si>
  <si>
    <t>3)  Due to the data limitation,"Other" may include some languages listed above.**</t>
  </si>
  <si>
    <t xml:space="preserve">4)  Due to geographic limitations, for the analysis we used the data by Public Use Microdata Areas (PUMA).  In many cases, multiple cities are in a PUMA.  Please note other towns could also be a part of each PUMA. </t>
  </si>
  <si>
    <r>
      <rPr>
        <b/>
        <sz val="12"/>
        <color theme="1"/>
        <rFont val="Calibri"/>
        <family val="2"/>
        <scheme val="minor"/>
      </rPr>
      <t>Source:</t>
    </r>
    <r>
      <rPr>
        <sz val="12"/>
        <color theme="1"/>
        <rFont val="Calibri"/>
        <family val="2"/>
        <scheme val="minor"/>
      </rPr>
      <t xml:space="preserve"> 2007-2011 American Community Survey, Public Use Microdata Sample (PUMS), BRA Research Division Analysis</t>
    </r>
  </si>
  <si>
    <t>SCCLS Service Area - Limited English Proficient Data with Poverty Overlay</t>
  </si>
  <si>
    <t>Limited English Proficient</t>
  </si>
  <si>
    <t>*Universe: Total population 5 years and over in PUMA=4300</t>
  </si>
  <si>
    <t>Swansea town</t>
  </si>
  <si>
    <t>Seekonk town</t>
  </si>
  <si>
    <t>Remainder of Swansea town</t>
  </si>
  <si>
    <t>Remainder of Seekonk town</t>
  </si>
  <si>
    <t>Remainder of North Attleborough town</t>
  </si>
  <si>
    <t>Rehoboth town</t>
  </si>
  <si>
    <t>Ocean Grove CDP</t>
  </si>
  <si>
    <t>North Seekonk CDP</t>
  </si>
  <si>
    <t>North Attleborough town</t>
  </si>
  <si>
    <t>North Attleborough Center CDP</t>
  </si>
  <si>
    <t>Attleboro city</t>
  </si>
  <si>
    <t>PUMA 4300</t>
  </si>
  <si>
    <t>Bengali</t>
  </si>
  <si>
    <t>*Universe: Total population 5 years and over in PUMA=44100</t>
  </si>
  <si>
    <t>Westport town</t>
  </si>
  <si>
    <t>Somerset town</t>
  </si>
  <si>
    <t>*Universe: Total population 5 years and over in PUMA=4400</t>
  </si>
  <si>
    <t>Somerset CDP</t>
  </si>
  <si>
    <t>Remainder of Westport town</t>
  </si>
  <si>
    <t>North Westport CDP</t>
  </si>
  <si>
    <t>Fall River city</t>
  </si>
  <si>
    <t>PUMA 4400</t>
  </si>
  <si>
    <t>South/Central American Indian languages</t>
  </si>
  <si>
    <t>Romanian</t>
  </si>
  <si>
    <t>Norwegian</t>
  </si>
  <si>
    <t>Smith Mills CDP</t>
  </si>
  <si>
    <t>*Universe: Total population 5 years and over in PUMA=4500</t>
  </si>
  <si>
    <t>Rochester town</t>
  </si>
  <si>
    <t>Remainder of Mattapoisett town</t>
  </si>
  <si>
    <t>Remainder of Marion town</t>
  </si>
  <si>
    <t>Remainder of Dartmouth town</t>
  </si>
  <si>
    <t>Remainder of Acushnet town</t>
  </si>
  <si>
    <t>New Bedford city</t>
  </si>
  <si>
    <t>Mattapoisett town</t>
  </si>
  <si>
    <t>Mattapoisett Center CDP</t>
  </si>
  <si>
    <t>Marion town</t>
  </si>
  <si>
    <t>Marion Center CDP</t>
  </si>
  <si>
    <t>Freetown town</t>
  </si>
  <si>
    <t>Fairhaven town</t>
  </si>
  <si>
    <t>Dartmouth town</t>
  </si>
  <si>
    <t>Bliss Corner CDP</t>
  </si>
  <si>
    <t>Acushnet town</t>
  </si>
  <si>
    <t>Acushnet Center CDP</t>
  </si>
  <si>
    <t>PUMA 4500</t>
  </si>
  <si>
    <t>PUMA 4200</t>
  </si>
  <si>
    <t>Berkley town</t>
  </si>
  <si>
    <t>Dighton town</t>
  </si>
  <si>
    <t>Mansfield Center CDP</t>
  </si>
  <si>
    <t>Mansfield town</t>
  </si>
  <si>
    <t>Norton Center CDP</t>
  </si>
  <si>
    <t>Norton town</t>
  </si>
  <si>
    <t>Remainder of Mansfield town</t>
  </si>
  <si>
    <t>Remainder of Norton town</t>
  </si>
  <si>
    <t>Taunton city</t>
  </si>
  <si>
    <t>*Universe: Total population 5 years and over in PUMA=4200</t>
  </si>
  <si>
    <t>Geography included: PUMA 4200, 4300, 4400, 4500, 4700, 4800</t>
  </si>
  <si>
    <t>Geography NOT included that is in the SCCLS service area: Carver, Hyannis</t>
  </si>
  <si>
    <t>Geography included that is NOT in the SCCLS service area: Bliss Corner, Freetown, Smith Mills, Popponesset Island, Popponesset,  White Island Shores, Forestdale, Buzzards Bay, Ocean Grove, Monomoscoy Island, Monument Beach</t>
  </si>
  <si>
    <t>Kannada</t>
  </si>
  <si>
    <r>
      <rPr>
        <b/>
        <sz val="12"/>
        <color theme="1"/>
        <rFont val="Calibri"/>
        <family val="2"/>
        <scheme val="minor"/>
      </rPr>
      <t xml:space="preserve">Geography Included: </t>
    </r>
    <r>
      <rPr>
        <sz val="12"/>
        <color theme="1"/>
        <rFont val="Calibri"/>
        <family val="2"/>
        <scheme val="minor"/>
      </rPr>
      <t>PUMA 4200, 4300, 4400, 4500, 4700, 4800</t>
    </r>
  </si>
  <si>
    <t>Mon-Khmer/Cambodian</t>
  </si>
  <si>
    <r>
      <rPr>
        <b/>
        <sz val="12"/>
        <color theme="1"/>
        <rFont val="Calibri"/>
        <family val="2"/>
        <scheme val="minor"/>
      </rPr>
      <t xml:space="preserve">Geography included that is NOT in the SCCLS service area: </t>
    </r>
    <r>
      <rPr>
        <sz val="12"/>
        <color theme="1"/>
        <rFont val="Calibri"/>
        <family val="2"/>
        <scheme val="minor"/>
      </rPr>
      <t>Bliss Corner, Freetown, Smith Mills, Popponesset Island, Popponesset,  White Island Shores, Forestdale, Buzzards Bay, Ocean Grove, Monomoscoy Island, Monument Beach</t>
    </r>
  </si>
  <si>
    <r>
      <rPr>
        <b/>
        <sz val="12"/>
        <color theme="1"/>
        <rFont val="Calibri"/>
        <family val="2"/>
        <scheme val="minor"/>
      </rPr>
      <t>Geography NOT included that is in the SCCLS service area:</t>
    </r>
    <r>
      <rPr>
        <sz val="12"/>
        <color theme="1"/>
        <rFont val="Calibri"/>
        <family val="2"/>
        <scheme val="minor"/>
      </rPr>
      <t xml:space="preserve"> Carver, Hyannis</t>
    </r>
  </si>
  <si>
    <t xml:space="preserve">11.3% of the people who live in SCCLS' service area between 101-200% of the federal poverty line are LEP and may be financially eligible for SCCLS service based on cost of living and other factors. </t>
  </si>
  <si>
    <t xml:space="preserve">16.5% of the people who live in SCCLS' service area below 100% of the federal poverty line are LEP and financially eligible for SCCLS services. </t>
  </si>
  <si>
    <t>The above chart shows number and percentage of LEP individuals in various income brackets based on the federal poverty guidelines. Compared to 10.1% of people who live in SCCLS' service area below the federal poverty line, 18.8% of LEP people who live in SCCLS' service area live below the federal poverty line. This shows that LEP individuals are about 2 times as much as likely to live in poverty and be eligible for legal aid.</t>
  </si>
  <si>
    <t>The above percentages are based on federal poverty guidelines. If a person's income is within 0-100%, then they live below the federal poverty line. According to this data, 10.1% of the people who live in SCCLS' service area live below the federal poverty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</si>
</sst>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2"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sz val="10"/>
      <name val="Arial"/>
    </font>
    <font>
      <b/>
      <sz val="11"/>
      <color indexed="8"/>
      <name val="Calibri"/>
      <family val="2"/>
    </font>
    <font>
      <i/>
      <sz val="11"/>
      <color indexed="8"/>
      <name val="Calibri"/>
      <family val="2"/>
    </font>
    <font>
      <b/>
      <sz val="14"/>
      <color theme="1"/>
      <name val="Calibri"/>
      <family val="2"/>
      <scheme val="minor"/>
    </font>
    <font>
      <u/>
      <sz val="11"/>
      <color theme="10"/>
      <name val="Calibri"/>
      <family val="2"/>
      <scheme val="minor"/>
    </font>
    <font>
      <u/>
      <sz val="11"/>
      <color theme="11"/>
      <name val="Calibri"/>
      <family val="2"/>
      <scheme val="minor"/>
    </font>
    <font>
      <b/>
      <sz val="12"/>
      <color theme="1"/>
      <name val="Calibri"/>
      <family val="2"/>
      <scheme val="minor"/>
    </font>
    <font>
      <b/>
      <sz val="18"/>
      <color theme="1"/>
      <name val="Calibri"/>
      <family val="2"/>
      <scheme val="minor"/>
    </font>
    <font>
      <sz val="11"/>
      <color theme="0"/>
      <name val="Calibri"/>
      <family val="2"/>
      <scheme val="minor"/>
    </font>
    <font>
      <sz val="11"/>
      <name val="Calibri"/>
      <family val="2"/>
      <scheme val="minor"/>
    </font>
    <font>
      <sz val="11"/>
      <color rgb="FF9C0006"/>
      <name val="Calibri"/>
      <family val="2"/>
      <scheme val="minor"/>
    </font>
    <font>
      <sz val="8"/>
      <name val="Calibri"/>
      <family val="2"/>
      <scheme val="minor"/>
    </font>
    <font>
      <sz val="11"/>
      <color rgb="FF000000"/>
      <name val="Calibri"/>
      <family val="2"/>
      <scheme val="minor"/>
    </font>
    <font>
      <b/>
      <sz val="11"/>
      <color rgb="FF000000"/>
      <name val="Calibri"/>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theme="5"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79998168889431442"/>
        <bgColor indexed="64"/>
      </patternFill>
    </fill>
  </fills>
  <borders count="47">
    <border>
      <left/>
      <right/>
      <top/>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right style="medium">
        <color auto="1"/>
      </right>
      <top/>
      <bottom style="medium">
        <color auto="1"/>
      </bottom>
      <diagonal/>
    </border>
    <border>
      <left/>
      <right style="thin">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style="medium">
        <color auto="1"/>
      </top>
      <bottom/>
      <diagonal/>
    </border>
    <border>
      <left/>
      <right/>
      <top style="thin">
        <color auto="1"/>
      </top>
      <bottom style="thin">
        <color auto="1"/>
      </bottom>
      <diagonal/>
    </border>
    <border>
      <left/>
      <right/>
      <top style="medium">
        <color auto="1"/>
      </top>
      <bottom/>
      <diagonal/>
    </border>
    <border>
      <left style="medium">
        <color auto="1"/>
      </left>
      <right/>
      <top style="medium">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top style="medium">
        <color auto="1"/>
      </top>
      <bottom style="thin">
        <color indexed="64"/>
      </bottom>
      <diagonal/>
    </border>
    <border>
      <left style="thin">
        <color auto="1"/>
      </left>
      <right style="medium">
        <color indexed="64"/>
      </right>
      <top/>
      <bottom style="medium">
        <color indexed="64"/>
      </bottom>
      <diagonal/>
    </border>
    <border>
      <left style="thin">
        <color indexed="64"/>
      </left>
      <right/>
      <top style="medium">
        <color auto="1"/>
      </top>
      <bottom/>
      <diagonal/>
    </border>
    <border>
      <left style="medium">
        <color indexed="64"/>
      </left>
      <right/>
      <top style="medium">
        <color auto="1"/>
      </top>
      <bottom style="thin">
        <color auto="1"/>
      </bottom>
      <diagonal/>
    </border>
  </borders>
  <cellStyleXfs count="134">
    <xf numFmtId="0" fontId="0" fillId="0" borderId="0"/>
    <xf numFmtId="43" fontId="4" fillId="0" borderId="0" applyFont="0" applyFill="0" applyBorder="0" applyAlignment="0" applyProtection="0"/>
    <xf numFmtId="9" fontId="4"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6" fillId="5" borderId="0" applyNumberFormat="0" applyBorder="0" applyAlignment="0" applyProtection="0"/>
    <xf numFmtId="0" fontId="18"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70">
    <xf numFmtId="0" fontId="0" fillId="0" borderId="0" xfId="0"/>
    <xf numFmtId="0" fontId="0" fillId="0" borderId="0" xfId="0"/>
    <xf numFmtId="0" fontId="0" fillId="0" borderId="5" xfId="0" applyBorder="1"/>
    <xf numFmtId="165" fontId="0" fillId="0" borderId="9" xfId="1" applyNumberFormat="1" applyFont="1" applyBorder="1"/>
    <xf numFmtId="0" fontId="5" fillId="0" borderId="11" xfId="0" applyFont="1" applyBorder="1" applyAlignment="1">
      <alignment horizontal="center"/>
    </xf>
    <xf numFmtId="164" fontId="0" fillId="0" borderId="3" xfId="2" applyNumberFormat="1" applyFont="1" applyBorder="1"/>
    <xf numFmtId="165" fontId="0" fillId="0" borderId="0" xfId="1" applyNumberFormat="1" applyFont="1" applyBorder="1"/>
    <xf numFmtId="0" fontId="0" fillId="0" borderId="0" xfId="0"/>
    <xf numFmtId="0" fontId="0" fillId="0" borderId="0" xfId="0" applyAlignment="1">
      <alignment wrapText="1"/>
    </xf>
    <xf numFmtId="0" fontId="0" fillId="0" borderId="2" xfId="0" applyBorder="1"/>
    <xf numFmtId="0" fontId="0" fillId="0" borderId="4" xfId="0" applyBorder="1"/>
    <xf numFmtId="0" fontId="5" fillId="0" borderId="12" xfId="0" applyFont="1" applyBorder="1" applyAlignment="1">
      <alignment horizontal="center"/>
    </xf>
    <xf numFmtId="0" fontId="5" fillId="0" borderId="13" xfId="0" applyFont="1" applyBorder="1" applyAlignment="1">
      <alignment horizontal="center"/>
    </xf>
    <xf numFmtId="0" fontId="0" fillId="0" borderId="14" xfId="0" applyBorder="1"/>
    <xf numFmtId="165" fontId="0" fillId="0" borderId="15" xfId="1" applyNumberFormat="1" applyFont="1" applyBorder="1"/>
    <xf numFmtId="164" fontId="0" fillId="0" borderId="16" xfId="2" applyNumberFormat="1" applyFont="1" applyBorder="1"/>
    <xf numFmtId="0" fontId="0" fillId="0" borderId="16" xfId="0" applyBorder="1"/>
    <xf numFmtId="0" fontId="0" fillId="0" borderId="10" xfId="0" applyBorder="1"/>
    <xf numFmtId="0" fontId="0" fillId="0" borderId="6" xfId="0" applyBorder="1"/>
    <xf numFmtId="0" fontId="0" fillId="0" borderId="17"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6" fillId="0" borderId="0" xfId="0" applyFont="1" applyAlignment="1">
      <alignment horizontal="center"/>
    </xf>
    <xf numFmtId="0" fontId="8" fillId="0" borderId="0" xfId="3"/>
    <xf numFmtId="9" fontId="0" fillId="0" borderId="5" xfId="2" applyFont="1" applyBorder="1"/>
    <xf numFmtId="0" fontId="0" fillId="0" borderId="0" xfId="0" applyBorder="1"/>
    <xf numFmtId="0" fontId="5" fillId="0" borderId="0" xfId="0" applyFont="1"/>
    <xf numFmtId="0" fontId="5" fillId="0" borderId="0" xfId="0" applyFont="1" applyFill="1" applyBorder="1"/>
    <xf numFmtId="3" fontId="0" fillId="0" borderId="0" xfId="0" applyNumberFormat="1" applyBorder="1"/>
    <xf numFmtId="164" fontId="0" fillId="0" borderId="0" xfId="0" applyNumberFormat="1" applyBorder="1"/>
    <xf numFmtId="0" fontId="0" fillId="0" borderId="0" xfId="0" applyFill="1" applyBorder="1"/>
    <xf numFmtId="0" fontId="0" fillId="0" borderId="19" xfId="0" applyFill="1" applyBorder="1"/>
    <xf numFmtId="0" fontId="0" fillId="0" borderId="19" xfId="0" applyFont="1" applyFill="1" applyBorder="1" applyAlignment="1">
      <alignment horizontal="left"/>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2" borderId="0" xfId="0" applyFill="1" applyAlignment="1">
      <alignment horizontal="left" wrapText="1" indent="2"/>
    </xf>
    <xf numFmtId="0" fontId="0" fillId="2" borderId="0" xfId="0" applyFill="1" applyAlignment="1">
      <alignment wrapText="1"/>
    </xf>
    <xf numFmtId="0" fontId="0" fillId="2" borderId="22" xfId="0" applyFill="1" applyBorder="1" applyAlignment="1">
      <alignment horizontal="left" wrapText="1" indent="2"/>
    </xf>
    <xf numFmtId="0" fontId="0" fillId="0" borderId="0" xfId="0" applyFill="1" applyAlignment="1">
      <alignment horizontal="left" wrapText="1" indent="2"/>
    </xf>
    <xf numFmtId="0" fontId="0" fillId="2" borderId="0" xfId="0" applyFill="1" applyAlignment="1">
      <alignment horizontal="left" wrapText="1"/>
    </xf>
    <xf numFmtId="0" fontId="0" fillId="0" borderId="0" xfId="0" applyFill="1" applyAlignment="1">
      <alignment wrapText="1"/>
    </xf>
    <xf numFmtId="0" fontId="0" fillId="2" borderId="0" xfId="0" applyFill="1"/>
    <xf numFmtId="0" fontId="6" fillId="0" borderId="0" xfId="0" applyFont="1" applyAlignment="1">
      <alignment horizontal="center"/>
    </xf>
    <xf numFmtId="0" fontId="0" fillId="0" borderId="0" xfId="0" applyFont="1"/>
    <xf numFmtId="0" fontId="0" fillId="0" borderId="0" xfId="0" applyFill="1"/>
    <xf numFmtId="164" fontId="0" fillId="0" borderId="0" xfId="2" applyNumberFormat="1" applyFont="1" applyBorder="1"/>
    <xf numFmtId="0" fontId="0" fillId="0" borderId="18" xfId="0" applyBorder="1"/>
    <xf numFmtId="0" fontId="7" fillId="0" borderId="8" xfId="0" applyFont="1" applyBorder="1" applyAlignment="1">
      <alignment horizontal="center" wrapText="1"/>
    </xf>
    <xf numFmtId="0" fontId="7" fillId="0" borderId="7" xfId="0" applyFont="1" applyBorder="1" applyAlignment="1">
      <alignment horizontal="center" wrapText="1"/>
    </xf>
    <xf numFmtId="0" fontId="7" fillId="0" borderId="1" xfId="0" applyFont="1" applyBorder="1" applyAlignment="1">
      <alignment horizontal="center"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165" fontId="0" fillId="0" borderId="25" xfId="1" applyNumberFormat="1" applyFont="1" applyBorder="1"/>
    <xf numFmtId="164" fontId="0" fillId="0" borderId="26" xfId="2" applyNumberFormat="1" applyFont="1" applyBorder="1"/>
    <xf numFmtId="0" fontId="0" fillId="0" borderId="27" xfId="0" applyBorder="1"/>
    <xf numFmtId="0" fontId="0" fillId="0" borderId="28" xfId="0" applyBorder="1"/>
    <xf numFmtId="165" fontId="0" fillId="0" borderId="29" xfId="1" applyNumberFormat="1" applyFont="1" applyBorder="1"/>
    <xf numFmtId="0" fontId="0" fillId="0" borderId="20" xfId="0" applyBorder="1"/>
    <xf numFmtId="0" fontId="7" fillId="0" borderId="8"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8" xfId="0" applyFont="1" applyBorder="1" applyAlignment="1">
      <alignment horizontal="left"/>
    </xf>
    <xf numFmtId="0" fontId="7" fillId="0" borderId="7" xfId="0" applyFont="1" applyBorder="1" applyAlignment="1">
      <alignment horizontal="left"/>
    </xf>
    <xf numFmtId="0" fontId="7" fillId="0" borderId="1" xfId="0" applyFont="1" applyBorder="1" applyAlignment="1">
      <alignment horizontal="left"/>
    </xf>
    <xf numFmtId="165" fontId="5" fillId="0" borderId="9" xfId="1" applyNumberFormat="1" applyFont="1" applyBorder="1"/>
    <xf numFmtId="165" fontId="5" fillId="0" borderId="0" xfId="1" applyNumberFormat="1" applyFont="1" applyBorder="1"/>
    <xf numFmtId="0" fontId="0" fillId="6" borderId="2" xfId="0" applyFill="1" applyBorder="1"/>
    <xf numFmtId="165" fontId="17" fillId="6" borderId="0" xfId="38" applyNumberFormat="1" applyFont="1" applyFill="1" applyBorder="1"/>
    <xf numFmtId="164" fontId="0" fillId="6" borderId="3" xfId="2" applyNumberFormat="1" applyFont="1" applyFill="1" applyBorder="1"/>
    <xf numFmtId="0" fontId="0" fillId="7" borderId="2" xfId="0" applyFill="1" applyBorder="1"/>
    <xf numFmtId="165" fontId="0" fillId="7" borderId="0" xfId="1" applyNumberFormat="1" applyFont="1" applyFill="1" applyBorder="1"/>
    <xf numFmtId="164" fontId="0" fillId="7" borderId="3" xfId="2" applyNumberFormat="1" applyFont="1" applyFill="1" applyBorder="1"/>
    <xf numFmtId="165" fontId="0" fillId="0" borderId="32" xfId="1" applyNumberFormat="1" applyFont="1" applyBorder="1"/>
    <xf numFmtId="164" fontId="0" fillId="0" borderId="5" xfId="2" applyNumberFormat="1" applyFont="1" applyBorder="1"/>
    <xf numFmtId="0" fontId="5" fillId="0" borderId="34" xfId="0" applyFont="1" applyBorder="1" applyAlignment="1">
      <alignment horizontal="center"/>
    </xf>
    <xf numFmtId="0" fontId="5" fillId="0" borderId="22" xfId="0" applyFont="1" applyBorder="1" applyAlignment="1">
      <alignment horizontal="center"/>
    </xf>
    <xf numFmtId="0" fontId="5" fillId="0" borderId="35" xfId="0" applyFont="1" applyBorder="1" applyAlignment="1">
      <alignment horizontal="center"/>
    </xf>
    <xf numFmtId="0" fontId="0" fillId="0" borderId="36" xfId="0" applyBorder="1"/>
    <xf numFmtId="0" fontId="0" fillId="0" borderId="5" xfId="0" applyFill="1" applyBorder="1"/>
    <xf numFmtId="0" fontId="14" fillId="0" borderId="0" xfId="0" applyFont="1"/>
    <xf numFmtId="0" fontId="3" fillId="0" borderId="0" xfId="0" applyFont="1"/>
    <xf numFmtId="0" fontId="3" fillId="0" borderId="0" xfId="0" applyFont="1" applyAlignment="1">
      <alignment horizontal="left"/>
    </xf>
    <xf numFmtId="0" fontId="20" fillId="0" borderId="5" xfId="0" applyFont="1" applyBorder="1"/>
    <xf numFmtId="0" fontId="0" fillId="9" borderId="20" xfId="0" applyFill="1" applyBorder="1"/>
    <xf numFmtId="0" fontId="18" fillId="8" borderId="20" xfId="39" applyFill="1" applyBorder="1"/>
    <xf numFmtId="0" fontId="0" fillId="0" borderId="39" xfId="0" applyBorder="1"/>
    <xf numFmtId="165" fontId="20" fillId="0" borderId="37" xfId="0" applyNumberFormat="1" applyFont="1" applyBorder="1"/>
    <xf numFmtId="165" fontId="20" fillId="0" borderId="40" xfId="0" applyNumberFormat="1" applyFont="1" applyBorder="1"/>
    <xf numFmtId="165" fontId="5" fillId="0" borderId="33" xfId="1" applyNumberFormat="1" applyFont="1" applyBorder="1"/>
    <xf numFmtId="0" fontId="5" fillId="0" borderId="4" xfId="0" applyFont="1" applyBorder="1"/>
    <xf numFmtId="165" fontId="21" fillId="0" borderId="29" xfId="0" applyNumberFormat="1" applyFont="1" applyBorder="1"/>
    <xf numFmtId="165" fontId="5" fillId="0" borderId="33" xfId="1" applyNumberFormat="1" applyFont="1" applyFill="1" applyBorder="1"/>
    <xf numFmtId="0" fontId="5" fillId="0" borderId="4" xfId="0" applyFont="1" applyFill="1" applyBorder="1"/>
    <xf numFmtId="164" fontId="0" fillId="0" borderId="30" xfId="2" applyNumberFormat="1" applyFont="1" applyBorder="1"/>
    <xf numFmtId="0" fontId="7" fillId="0" borderId="8" xfId="0" applyFont="1" applyBorder="1" applyAlignment="1">
      <alignment horizontal="center" wrapText="1"/>
    </xf>
    <xf numFmtId="0" fontId="7" fillId="0" borderId="7" xfId="0" applyFont="1" applyBorder="1" applyAlignment="1">
      <alignment horizontal="center" wrapText="1"/>
    </xf>
    <xf numFmtId="0" fontId="7" fillId="0" borderId="1" xfId="0" applyFont="1" applyBorder="1" applyAlignment="1">
      <alignment horizontal="center"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0" xfId="0" applyFont="1" applyAlignment="1">
      <alignment horizontal="center"/>
    </xf>
    <xf numFmtId="164" fontId="18" fillId="8" borderId="41" xfId="2" applyNumberFormat="1" applyFont="1" applyFill="1" applyBorder="1"/>
    <xf numFmtId="164" fontId="0" fillId="9" borderId="42" xfId="2" applyNumberFormat="1" applyFont="1" applyFill="1" applyBorder="1"/>
    <xf numFmtId="164" fontId="0" fillId="0" borderId="0" xfId="0" applyNumberFormat="1" applyFont="1" applyFill="1" applyBorder="1" applyAlignment="1">
      <alignment horizontal="right"/>
    </xf>
    <xf numFmtId="3" fontId="0" fillId="0" borderId="0" xfId="0" applyNumberFormat="1" applyFill="1" applyBorder="1"/>
    <xf numFmtId="165" fontId="18" fillId="8" borderId="38" xfId="1" applyNumberFormat="1" applyFont="1" applyFill="1" applyBorder="1"/>
    <xf numFmtId="165" fontId="0" fillId="9" borderId="37" xfId="1" applyNumberFormat="1" applyFont="1" applyFill="1" applyBorder="1"/>
    <xf numFmtId="165" fontId="0" fillId="0" borderId="31" xfId="1" applyNumberFormat="1" applyFont="1" applyBorder="1"/>
    <xf numFmtId="0" fontId="7" fillId="0" borderId="8" xfId="0" applyFont="1" applyBorder="1" applyAlignment="1">
      <alignment horizontal="center" wrapText="1"/>
    </xf>
    <xf numFmtId="0" fontId="7" fillId="0" borderId="7" xfId="0" applyFont="1" applyBorder="1" applyAlignment="1">
      <alignment horizontal="center" wrapText="1"/>
    </xf>
    <xf numFmtId="0" fontId="7" fillId="0" borderId="1" xfId="0" applyFont="1" applyBorder="1" applyAlignment="1">
      <alignment horizontal="center" wrapText="1"/>
    </xf>
    <xf numFmtId="0" fontId="0" fillId="0" borderId="0" xfId="1" applyNumberFormat="1" applyFont="1" applyBorder="1"/>
    <xf numFmtId="0" fontId="5" fillId="0" borderId="43" xfId="0" applyFont="1" applyBorder="1" applyAlignment="1">
      <alignment horizontal="center"/>
    </xf>
    <xf numFmtId="0" fontId="0" fillId="0" borderId="15" xfId="1" applyNumberFormat="1" applyFont="1" applyBorder="1"/>
    <xf numFmtId="0" fontId="0" fillId="0" borderId="18" xfId="0" applyFill="1" applyBorder="1"/>
    <xf numFmtId="165" fontId="0" fillId="0" borderId="33" xfId="0" applyNumberFormat="1" applyBorder="1"/>
    <xf numFmtId="0" fontId="5" fillId="0" borderId="4" xfId="0" applyFont="1" applyBorder="1" applyAlignment="1">
      <alignment horizontal="center"/>
    </xf>
    <xf numFmtId="0" fontId="5" fillId="0" borderId="9" xfId="0" applyFont="1" applyBorder="1" applyAlignment="1">
      <alignment horizontal="center"/>
    </xf>
    <xf numFmtId="0" fontId="5" fillId="0" borderId="44" xfId="0" applyFont="1" applyBorder="1" applyAlignment="1">
      <alignment horizontal="center"/>
    </xf>
    <xf numFmtId="165" fontId="0" fillId="0" borderId="45" xfId="1" applyNumberFormat="1" applyFont="1" applyBorder="1"/>
    <xf numFmtId="0" fontId="0" fillId="0" borderId="20" xfId="0" applyFill="1" applyBorder="1"/>
    <xf numFmtId="0" fontId="5" fillId="0" borderId="46" xfId="0" applyFont="1" applyBorder="1" applyAlignment="1">
      <alignment horizontal="center"/>
    </xf>
    <xf numFmtId="0" fontId="5" fillId="0" borderId="18" xfId="0" applyFont="1" applyFill="1" applyBorder="1"/>
    <xf numFmtId="165" fontId="5" fillId="0" borderId="33" xfId="0" applyNumberFormat="1" applyFont="1" applyBorder="1"/>
    <xf numFmtId="0" fontId="3" fillId="0" borderId="0" xfId="0" applyFont="1" applyFill="1" applyBorder="1" applyAlignment="1">
      <alignment horizontal="left" wrapText="1"/>
    </xf>
    <xf numFmtId="0" fontId="1" fillId="0" borderId="0" xfId="0" applyFont="1" applyFill="1" applyAlignment="1">
      <alignment horizontal="left" wrapText="1"/>
    </xf>
    <xf numFmtId="0" fontId="2" fillId="0" borderId="0" xfId="0" applyFont="1" applyFill="1" applyAlignment="1">
      <alignment horizontal="left" wrapText="1"/>
    </xf>
    <xf numFmtId="0" fontId="1" fillId="0" borderId="0" xfId="0" applyFont="1" applyAlignment="1">
      <alignment horizontal="left"/>
    </xf>
    <xf numFmtId="0" fontId="3" fillId="0" borderId="0" xfId="0" applyFont="1" applyFill="1" applyBorder="1" applyAlignment="1">
      <alignment horizontal="left"/>
    </xf>
    <xf numFmtId="0" fontId="7" fillId="3" borderId="8" xfId="0" applyFont="1" applyFill="1" applyBorder="1" applyAlignment="1">
      <alignment horizontal="center"/>
    </xf>
    <xf numFmtId="0" fontId="7" fillId="3" borderId="7" xfId="0" applyFont="1" applyFill="1" applyBorder="1" applyAlignment="1">
      <alignment horizontal="center"/>
    </xf>
    <xf numFmtId="0" fontId="7" fillId="3" borderId="1" xfId="0" applyFont="1" applyFill="1" applyBorder="1" applyAlignment="1">
      <alignment horizontal="center"/>
    </xf>
    <xf numFmtId="0" fontId="7" fillId="0" borderId="8" xfId="0" applyFont="1" applyBorder="1" applyAlignment="1">
      <alignment horizontal="center" wrapText="1"/>
    </xf>
    <xf numFmtId="0" fontId="7" fillId="0" borderId="7" xfId="0" applyFont="1" applyBorder="1" applyAlignment="1">
      <alignment horizontal="center" wrapText="1"/>
    </xf>
    <xf numFmtId="0" fontId="7" fillId="0" borderId="1" xfId="0" applyFont="1" applyBorder="1" applyAlignment="1">
      <alignment horizontal="center" wrapText="1"/>
    </xf>
    <xf numFmtId="0" fontId="15" fillId="0" borderId="0" xfId="0" applyFont="1" applyAlignment="1">
      <alignment horizontal="center" vertical="center"/>
    </xf>
    <xf numFmtId="0" fontId="7" fillId="0" borderId="8"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3" fillId="0" borderId="0" xfId="0" applyFont="1" applyFill="1" applyAlignment="1">
      <alignment horizontal="left" wrapText="1"/>
    </xf>
    <xf numFmtId="0" fontId="1" fillId="0" borderId="0" xfId="0" applyFont="1" applyFill="1" applyBorder="1" applyAlignment="1">
      <alignment horizontal="left" wrapText="1"/>
    </xf>
    <xf numFmtId="0" fontId="7" fillId="0" borderId="24" xfId="0" applyFont="1" applyBorder="1" applyAlignment="1">
      <alignment horizontal="center" wrapText="1"/>
    </xf>
    <xf numFmtId="0" fontId="7" fillId="0" borderId="23" xfId="0" applyFont="1" applyBorder="1" applyAlignment="1">
      <alignment horizontal="center" wrapText="1"/>
    </xf>
    <xf numFmtId="0" fontId="7" fillId="0" borderId="21" xfId="0" applyFont="1" applyBorder="1" applyAlignment="1">
      <alignment horizontal="center" wrapText="1"/>
    </xf>
    <xf numFmtId="0" fontId="6" fillId="0" borderId="0" xfId="0" applyFont="1" applyAlignment="1">
      <alignment horizontal="center"/>
    </xf>
    <xf numFmtId="0" fontId="11" fillId="0" borderId="0" xfId="0" applyFont="1" applyAlignment="1">
      <alignment horizontal="center"/>
    </xf>
    <xf numFmtId="0" fontId="11" fillId="0" borderId="0" xfId="0" applyFont="1" applyFill="1" applyBorder="1" applyAlignment="1">
      <alignment horizontal="center"/>
    </xf>
    <xf numFmtId="0" fontId="0" fillId="0" borderId="0" xfId="0" applyAlignment="1">
      <alignment horizontal="left" wrapText="1"/>
    </xf>
    <xf numFmtId="0" fontId="0" fillId="0" borderId="0" xfId="0" applyFill="1" applyBorder="1" applyAlignment="1">
      <alignment horizontal="left" wrapText="1"/>
    </xf>
    <xf numFmtId="0" fontId="0" fillId="0" borderId="8" xfId="0" applyFont="1" applyFill="1" applyBorder="1" applyAlignment="1">
      <alignment horizontal="left" wrapText="1"/>
    </xf>
    <xf numFmtId="0" fontId="0" fillId="0" borderId="7" xfId="0" applyFont="1" applyFill="1" applyBorder="1" applyAlignment="1">
      <alignment horizontal="left" wrapText="1"/>
    </xf>
    <xf numFmtId="0" fontId="0" fillId="0" borderId="1" xfId="0" applyFont="1" applyFill="1" applyBorder="1" applyAlignment="1">
      <alignment horizontal="left" wrapText="1"/>
    </xf>
    <xf numFmtId="0" fontId="0" fillId="0" borderId="9" xfId="0" applyFill="1" applyBorder="1" applyAlignment="1">
      <alignment horizontal="left" wrapText="1"/>
    </xf>
    <xf numFmtId="0" fontId="7" fillId="3" borderId="8" xfId="0" applyFont="1" applyFill="1" applyBorder="1" applyAlignment="1">
      <alignment horizontal="center" wrapText="1"/>
    </xf>
    <xf numFmtId="0" fontId="7" fillId="3" borderId="7" xfId="0" applyFont="1" applyFill="1" applyBorder="1" applyAlignment="1">
      <alignment horizontal="center" wrapText="1"/>
    </xf>
    <xf numFmtId="0" fontId="7" fillId="3" borderId="1" xfId="0" applyFont="1" applyFill="1" applyBorder="1" applyAlignment="1">
      <alignment horizontal="center" wrapText="1"/>
    </xf>
    <xf numFmtId="0" fontId="7" fillId="0" borderId="0" xfId="0" applyFont="1" applyBorder="1" applyAlignment="1">
      <alignment horizontal="center"/>
    </xf>
    <xf numFmtId="0" fontId="0" fillId="0" borderId="8" xfId="0" applyFill="1" applyBorder="1" applyAlignment="1">
      <alignment horizontal="left" wrapText="1"/>
    </xf>
    <xf numFmtId="0" fontId="0" fillId="0" borderId="7" xfId="0" applyFill="1" applyBorder="1" applyAlignment="1">
      <alignment horizontal="left" wrapText="1"/>
    </xf>
    <xf numFmtId="0" fontId="0" fillId="0" borderId="1" xfId="0" applyFill="1" applyBorder="1" applyAlignment="1">
      <alignment horizontal="left" wrapText="1"/>
    </xf>
    <xf numFmtId="43" fontId="7" fillId="0" borderId="8" xfId="1" applyFont="1" applyBorder="1" applyAlignment="1">
      <alignment horizontal="center"/>
    </xf>
    <xf numFmtId="43" fontId="7" fillId="0" borderId="7" xfId="1" applyFont="1" applyBorder="1" applyAlignment="1">
      <alignment horizontal="center"/>
    </xf>
    <xf numFmtId="43" fontId="7" fillId="0" borderId="1" xfId="1" applyFont="1" applyBorder="1" applyAlignment="1">
      <alignment horizontal="center"/>
    </xf>
    <xf numFmtId="0" fontId="7" fillId="0" borderId="8" xfId="0" applyFont="1" applyBorder="1" applyAlignment="1">
      <alignment horizontal="left"/>
    </xf>
    <xf numFmtId="0" fontId="7" fillId="0" borderId="7" xfId="0" applyFont="1" applyBorder="1" applyAlignment="1">
      <alignment horizontal="left"/>
    </xf>
    <xf numFmtId="0" fontId="7" fillId="0" borderId="1" xfId="0" applyFont="1" applyBorder="1" applyAlignment="1">
      <alignment horizontal="left"/>
    </xf>
  </cellXfs>
  <cellStyles count="134">
    <cellStyle name="60% - Accent2 2" xfId="38"/>
    <cellStyle name="Bad 2" xfId="39"/>
    <cellStyle name="Comma" xfId="1" builtinId="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Normal" xfId="0" builtinId="0"/>
    <cellStyle name="Normal_MA"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63825906070251903"/>
          <c:y val="0.148602571175418"/>
          <c:w val="0.36072800899887503"/>
          <c:h val="0.80044201481184296"/>
        </c:manualLayout>
      </c:layout>
      <c:pieChart>
        <c:varyColors val="1"/>
        <c:ser>
          <c:idx val="0"/>
          <c:order val="0"/>
          <c:tx>
            <c:strRef>
              <c:f>'SCCLS Service Area Charts'!$C$4</c:f>
              <c:strCache>
                <c:ptCount val="1"/>
                <c:pt idx="0">
                  <c:v>Percent</c:v>
                </c:pt>
              </c:strCache>
            </c:strRef>
          </c:tx>
          <c:explosion val="11"/>
          <c:dLbls>
            <c:showLegendKey val="0"/>
            <c:showVal val="0"/>
            <c:showCatName val="0"/>
            <c:showSerName val="0"/>
            <c:showPercent val="1"/>
            <c:showBubbleSize val="0"/>
            <c:showLeaderLines val="1"/>
          </c:dLbls>
          <c:cat>
            <c:strRef>
              <c:f>'SCCLS Service Area Charts'!$A$5:$A$6</c:f>
              <c:strCache>
                <c:ptCount val="2"/>
                <c:pt idx="0">
                  <c:v>English Proficient</c:v>
                </c:pt>
                <c:pt idx="1">
                  <c:v>Limited English Proficent</c:v>
                </c:pt>
              </c:strCache>
            </c:strRef>
          </c:cat>
          <c:val>
            <c:numRef>
              <c:f>'SCCLS Service Area Charts'!$C$5:$C$6</c:f>
              <c:numCache>
                <c:formatCode>0.0%</c:formatCode>
                <c:ptCount val="2"/>
                <c:pt idx="0">
                  <c:v>0.93437977668259176</c:v>
                </c:pt>
                <c:pt idx="1">
                  <c:v>6.5620223317408202E-2</c:v>
                </c:pt>
              </c:numCache>
            </c:numRef>
          </c:val>
        </c:ser>
        <c:dLbls>
          <c:showLegendKey val="0"/>
          <c:showVal val="0"/>
          <c:showCatName val="0"/>
          <c:showSerName val="0"/>
          <c:showPercent val="1"/>
          <c:showBubbleSize val="0"/>
          <c:showLeaderLines val="1"/>
        </c:dLbls>
        <c:firstSliceAng val="0"/>
      </c:pieChart>
    </c:plotArea>
    <c:legend>
      <c:legendPos val="t"/>
      <c:legendEntry>
        <c:idx val="0"/>
        <c:txPr>
          <a:bodyPr/>
          <a:lstStyle/>
          <a:p>
            <a:pPr>
              <a:defRPr sz="1000" baseline="0"/>
            </a:pPr>
            <a:endParaRPr lang="en-US"/>
          </a:p>
        </c:txPr>
      </c:legendEntry>
      <c:layout>
        <c:manualLayout>
          <c:xMode val="edge"/>
          <c:yMode val="edge"/>
          <c:x val="0"/>
          <c:y val="2.0914898709472999E-2"/>
          <c:w val="0.80048775640238701"/>
          <c:h val="0.13352458491095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a:pPr>
            <a:r>
              <a:rPr lang="en-US" sz="1400"/>
              <a:t>Income to Poverty Ratio of Total Population</a:t>
            </a:r>
          </a:p>
        </c:rich>
      </c:tx>
      <c:layout>
        <c:manualLayout>
          <c:xMode val="edge"/>
          <c:yMode val="edge"/>
          <c:x val="0.11001499812523401"/>
          <c:y val="5.6565457258327102E-2"/>
        </c:manualLayout>
      </c:layout>
      <c:overlay val="0"/>
    </c:title>
    <c:autoTitleDeleted val="0"/>
    <c:plotArea>
      <c:layout/>
      <c:barChart>
        <c:barDir val="col"/>
        <c:grouping val="clustered"/>
        <c:varyColors val="0"/>
        <c:ser>
          <c:idx val="0"/>
          <c:order val="0"/>
          <c:tx>
            <c:strRef>
              <c:f>'SCCLS Service Area Charts'!$C$12</c:f>
              <c:strCache>
                <c:ptCount val="1"/>
                <c:pt idx="0">
                  <c:v>Percent</c:v>
                </c:pt>
              </c:strCache>
            </c:strRef>
          </c:tx>
          <c:invertIfNegative val="0"/>
          <c:dPt>
            <c:idx val="0"/>
            <c:invertIfNegative val="0"/>
            <c:bubble3D val="0"/>
            <c:spPr>
              <a:solidFill>
                <a:srgbClr val="FFFF00"/>
              </a:solidFill>
            </c:spPr>
          </c:dPt>
          <c:dPt>
            <c:idx val="1"/>
            <c:invertIfNegative val="0"/>
            <c:bubble3D val="0"/>
            <c:spPr>
              <a:solidFill>
                <a:srgbClr val="00B050"/>
              </a:solidFill>
            </c:spPr>
          </c:dPt>
          <c:cat>
            <c:strRef>
              <c:f>'SCCLS Service Area Charts'!$A$13:$A$19</c:f>
              <c:strCache>
                <c:ptCount val="7"/>
                <c:pt idx="0">
                  <c:v>0-100%</c:v>
                </c:pt>
                <c:pt idx="1">
                  <c:v>101%-200%</c:v>
                </c:pt>
                <c:pt idx="2">
                  <c:v>201%-300%</c:v>
                </c:pt>
                <c:pt idx="3">
                  <c:v>301%-400%</c:v>
                </c:pt>
                <c:pt idx="4">
                  <c:v>401%-500%</c:v>
                </c:pt>
                <c:pt idx="5">
                  <c:v>501% and Over</c:v>
                </c:pt>
                <c:pt idx="6">
                  <c:v>Missing Data</c:v>
                </c:pt>
              </c:strCache>
            </c:strRef>
          </c:cat>
          <c:val>
            <c:numRef>
              <c:f>'SCCLS Service Area Charts'!$C$13:$C$19</c:f>
              <c:numCache>
                <c:formatCode>0.0%</c:formatCode>
                <c:ptCount val="7"/>
                <c:pt idx="0">
                  <c:v>0.10052710585299984</c:v>
                </c:pt>
                <c:pt idx="1">
                  <c:v>0.13616055822497619</c:v>
                </c:pt>
                <c:pt idx="2">
                  <c:v>0.14656284486363105</c:v>
                </c:pt>
                <c:pt idx="3">
                  <c:v>0.14866441384321172</c:v>
                </c:pt>
                <c:pt idx="4">
                  <c:v>0.1304617831120494</c:v>
                </c:pt>
                <c:pt idx="5">
                  <c:v>0.31547113941230098</c:v>
                </c:pt>
                <c:pt idx="6">
                  <c:v>2.2152154690830827E-2</c:v>
                </c:pt>
              </c:numCache>
            </c:numRef>
          </c:val>
        </c:ser>
        <c:dLbls>
          <c:showLegendKey val="0"/>
          <c:showVal val="1"/>
          <c:showCatName val="0"/>
          <c:showSerName val="0"/>
          <c:showPercent val="0"/>
          <c:showBubbleSize val="0"/>
        </c:dLbls>
        <c:gapWidth val="150"/>
        <c:overlap val="-25"/>
        <c:axId val="143422208"/>
        <c:axId val="143423744"/>
      </c:barChart>
      <c:catAx>
        <c:axId val="143422208"/>
        <c:scaling>
          <c:orientation val="minMax"/>
        </c:scaling>
        <c:delete val="0"/>
        <c:axPos val="b"/>
        <c:majorTickMark val="none"/>
        <c:minorTickMark val="none"/>
        <c:tickLblPos val="nextTo"/>
        <c:crossAx val="143423744"/>
        <c:crosses val="autoZero"/>
        <c:auto val="1"/>
        <c:lblAlgn val="ctr"/>
        <c:lblOffset val="100"/>
        <c:noMultiLvlLbl val="0"/>
      </c:catAx>
      <c:valAx>
        <c:axId val="143423744"/>
        <c:scaling>
          <c:orientation val="minMax"/>
        </c:scaling>
        <c:delete val="1"/>
        <c:axPos val="l"/>
        <c:numFmt formatCode="0.0%" sourceLinked="1"/>
        <c:majorTickMark val="out"/>
        <c:minorTickMark val="none"/>
        <c:tickLblPos val="nextTo"/>
        <c:crossAx val="143422208"/>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US" sz="1400"/>
              <a:t>Income to Poverty Ratio of LEP Population</a:t>
            </a:r>
          </a:p>
        </c:rich>
      </c:tx>
      <c:layout>
        <c:manualLayout>
          <c:xMode val="edge"/>
          <c:yMode val="edge"/>
          <c:x val="0.15990468000921701"/>
          <c:y val="3.1430313101930403E-2"/>
        </c:manualLayout>
      </c:layout>
      <c:overlay val="0"/>
    </c:title>
    <c:autoTitleDeleted val="0"/>
    <c:plotArea>
      <c:layout/>
      <c:barChart>
        <c:barDir val="col"/>
        <c:grouping val="clustered"/>
        <c:varyColors val="0"/>
        <c:ser>
          <c:idx val="0"/>
          <c:order val="0"/>
          <c:tx>
            <c:strRef>
              <c:f>'SCCLS Service Area Charts'!$C$25</c:f>
              <c:strCache>
                <c:ptCount val="1"/>
                <c:pt idx="0">
                  <c:v>Percent</c:v>
                </c:pt>
              </c:strCache>
            </c:strRef>
          </c:tx>
          <c:invertIfNegative val="0"/>
          <c:dPt>
            <c:idx val="0"/>
            <c:invertIfNegative val="0"/>
            <c:bubble3D val="0"/>
            <c:spPr>
              <a:solidFill>
                <a:schemeClr val="accent2">
                  <a:lumMod val="60000"/>
                  <a:lumOff val="40000"/>
                </a:schemeClr>
              </a:solidFill>
            </c:spPr>
          </c:dPt>
          <c:dPt>
            <c:idx val="1"/>
            <c:invertIfNegative val="0"/>
            <c:bubble3D val="0"/>
            <c:spPr>
              <a:solidFill>
                <a:schemeClr val="accent2">
                  <a:lumMod val="20000"/>
                  <a:lumOff val="80000"/>
                </a:schemeClr>
              </a:solidFill>
            </c:spPr>
          </c:dPt>
          <c:cat>
            <c:strRef>
              <c:f>'SCCLS Service Area Charts'!$A$26:$A$32</c:f>
              <c:strCache>
                <c:ptCount val="7"/>
                <c:pt idx="0">
                  <c:v>0-100%</c:v>
                </c:pt>
                <c:pt idx="1">
                  <c:v>101%-200%</c:v>
                </c:pt>
                <c:pt idx="2">
                  <c:v>201%-300%</c:v>
                </c:pt>
                <c:pt idx="3">
                  <c:v>301%-400%</c:v>
                </c:pt>
                <c:pt idx="4">
                  <c:v>401%-500%</c:v>
                </c:pt>
                <c:pt idx="5">
                  <c:v>501% and Over</c:v>
                </c:pt>
                <c:pt idx="6">
                  <c:v>Missing Data</c:v>
                </c:pt>
              </c:strCache>
            </c:strRef>
          </c:cat>
          <c:val>
            <c:numRef>
              <c:f>'SCCLS Service Area Charts'!$C$26:$C$32</c:f>
              <c:numCache>
                <c:formatCode>0.0%</c:formatCode>
                <c:ptCount val="7"/>
                <c:pt idx="0">
                  <c:v>0.18768671527357053</c:v>
                </c:pt>
                <c:pt idx="1">
                  <c:v>0.23011678191656046</c:v>
                </c:pt>
                <c:pt idx="2">
                  <c:v>0.18854325526981011</c:v>
                </c:pt>
                <c:pt idx="3">
                  <c:v>0.13974136670357448</c:v>
                </c:pt>
                <c:pt idx="4">
                  <c:v>9.5034157143752476E-2</c:v>
                </c:pt>
                <c:pt idx="5">
                  <c:v>0.1399084964589383</c:v>
                </c:pt>
                <c:pt idx="6">
                  <c:v>1.8969227233793635E-2</c:v>
                </c:pt>
              </c:numCache>
            </c:numRef>
          </c:val>
        </c:ser>
        <c:dLbls>
          <c:showLegendKey val="0"/>
          <c:showVal val="1"/>
          <c:showCatName val="0"/>
          <c:showSerName val="0"/>
          <c:showPercent val="0"/>
          <c:showBubbleSize val="0"/>
        </c:dLbls>
        <c:gapWidth val="150"/>
        <c:overlap val="-25"/>
        <c:axId val="143444992"/>
        <c:axId val="143446784"/>
      </c:barChart>
      <c:catAx>
        <c:axId val="143444992"/>
        <c:scaling>
          <c:orientation val="minMax"/>
        </c:scaling>
        <c:delete val="0"/>
        <c:axPos val="b"/>
        <c:majorTickMark val="none"/>
        <c:minorTickMark val="none"/>
        <c:tickLblPos val="nextTo"/>
        <c:crossAx val="143446784"/>
        <c:crosses val="autoZero"/>
        <c:auto val="1"/>
        <c:lblAlgn val="ctr"/>
        <c:lblOffset val="100"/>
        <c:noMultiLvlLbl val="0"/>
      </c:catAx>
      <c:valAx>
        <c:axId val="143446784"/>
        <c:scaling>
          <c:orientation val="minMax"/>
        </c:scaling>
        <c:delete val="1"/>
        <c:axPos val="l"/>
        <c:numFmt formatCode="0.0%" sourceLinked="1"/>
        <c:majorTickMark val="none"/>
        <c:minorTickMark val="none"/>
        <c:tickLblPos val="nextTo"/>
        <c:crossAx val="143444992"/>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nchor="t" anchorCtr="0"/>
          <a:lstStyle/>
          <a:p>
            <a:pPr>
              <a:defRPr/>
            </a:pPr>
            <a:r>
              <a:rPr lang="en-US" sz="1050"/>
              <a:t>English Proficiency of  Population between 0%-100% of Poverty</a:t>
            </a:r>
          </a:p>
        </c:rich>
      </c:tx>
      <c:layout>
        <c:manualLayout>
          <c:xMode val="edge"/>
          <c:yMode val="edge"/>
          <c:x val="2.9897902106498987E-2"/>
          <c:y val="3.8943079876209506E-2"/>
        </c:manualLayout>
      </c:layout>
      <c:overlay val="0"/>
    </c:title>
    <c:autoTitleDeleted val="0"/>
    <c:plotArea>
      <c:layout>
        <c:manualLayout>
          <c:layoutTarget val="inner"/>
          <c:xMode val="edge"/>
          <c:yMode val="edge"/>
          <c:x val="0.71758849815904158"/>
          <c:y val="0.21108316684295061"/>
          <c:w val="0.22884041134202487"/>
          <c:h val="0.72921534061973592"/>
        </c:manualLayout>
      </c:layout>
      <c:pieChart>
        <c:varyColors val="1"/>
        <c:ser>
          <c:idx val="0"/>
          <c:order val="0"/>
          <c:tx>
            <c:strRef>
              <c:f>'SCCLS Service Area Charts'!$C$38</c:f>
              <c:strCache>
                <c:ptCount val="1"/>
                <c:pt idx="0">
                  <c:v>Percent</c:v>
                </c:pt>
              </c:strCache>
            </c:strRef>
          </c:tx>
          <c:spPr>
            <a:solidFill>
              <a:schemeClr val="accent2">
                <a:lumMod val="60000"/>
                <a:lumOff val="40000"/>
              </a:schemeClr>
            </a:solidFill>
          </c:spPr>
          <c:explosion val="15"/>
          <c:dPt>
            <c:idx val="0"/>
            <c:bubble3D val="0"/>
            <c:spPr>
              <a:solidFill>
                <a:srgbClr val="FFFF0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'SCCLS Service Area Charts'!$A$39:$A$40</c:f>
              <c:strCache>
                <c:ptCount val="2"/>
                <c:pt idx="0">
                  <c:v>English Proficient</c:v>
                </c:pt>
                <c:pt idx="1">
                  <c:v>Limited English Proficent</c:v>
                </c:pt>
              </c:strCache>
            </c:strRef>
          </c:cat>
          <c:val>
            <c:numRef>
              <c:f>'SCCLS Service Area Charts'!$C$39:$C$40</c:f>
              <c:numCache>
                <c:formatCode>0.0%</c:formatCode>
                <c:ptCount val="2"/>
                <c:pt idx="0">
                  <c:v>0.87748534024273828</c:v>
                </c:pt>
                <c:pt idx="1">
                  <c:v>0.1225146597572617</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1.1015451862291499E-2"/>
          <c:y val="0.39090584007370699"/>
          <c:w val="0.47317993811084902"/>
          <c:h val="0.35360985343319901"/>
        </c:manualLayout>
      </c:layout>
      <c:overlay val="0"/>
    </c:legend>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sz="1000"/>
              <a:t>English Proficiency of  Population between 101%-200% of Poverty</a:t>
            </a:r>
          </a:p>
        </c:rich>
      </c:tx>
      <c:layout>
        <c:manualLayout>
          <c:xMode val="edge"/>
          <c:yMode val="edge"/>
          <c:x val="4.8428248794482091E-2"/>
          <c:y val="6.8395943710593821E-2"/>
        </c:manualLayout>
      </c:layout>
      <c:overlay val="0"/>
    </c:title>
    <c:autoTitleDeleted val="0"/>
    <c:plotArea>
      <c:layout>
        <c:manualLayout>
          <c:layoutTarget val="inner"/>
          <c:xMode val="edge"/>
          <c:yMode val="edge"/>
          <c:x val="0.6909664896539095"/>
          <c:y val="0.23029783983658447"/>
          <c:w val="0.22733101385582616"/>
          <c:h val="0.76970216016341553"/>
        </c:manualLayout>
      </c:layout>
      <c:pieChart>
        <c:varyColors val="1"/>
        <c:ser>
          <c:idx val="0"/>
          <c:order val="0"/>
          <c:tx>
            <c:strRef>
              <c:f>'SCCLS Service Area Charts'!$C$46</c:f>
              <c:strCache>
                <c:ptCount val="1"/>
                <c:pt idx="0">
                  <c:v>Percent</c:v>
                </c:pt>
              </c:strCache>
            </c:strRef>
          </c:tx>
          <c:explosion val="25"/>
          <c:dPt>
            <c:idx val="0"/>
            <c:bubble3D val="0"/>
            <c:explosion val="0"/>
            <c:spPr>
              <a:solidFill>
                <a:srgbClr val="00B05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'SCCLS Service Area Charts'!$A$47:$A$48</c:f>
              <c:strCache>
                <c:ptCount val="2"/>
                <c:pt idx="0">
                  <c:v>English Proficient</c:v>
                </c:pt>
                <c:pt idx="1">
                  <c:v>Limited English Proficent</c:v>
                </c:pt>
              </c:strCache>
            </c:strRef>
          </c:cat>
          <c:val>
            <c:numRef>
              <c:f>'SCCLS Service Area Charts'!$C$47:$C$48</c:f>
              <c:numCache>
                <c:formatCode>0.0%</c:formatCode>
                <c:ptCount val="2"/>
                <c:pt idx="0">
                  <c:v>0.88909920159479683</c:v>
                </c:pt>
                <c:pt idx="1">
                  <c:v>0.11090079840520323</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2.3898273653170501E-2"/>
          <c:y val="0.47048677745728801"/>
          <c:w val="0.54423386419775199"/>
          <c:h val="0.31459773351212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323850</xdr:colOff>
      <xdr:row>1</xdr:row>
      <xdr:rowOff>57150</xdr:rowOff>
    </xdr:from>
    <xdr:to>
      <xdr:col>6</xdr:col>
      <xdr:colOff>666750</xdr:colOff>
      <xdr:row>7</xdr:row>
      <xdr:rowOff>257175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247648</xdr:colOff>
      <xdr:row>9</xdr:row>
      <xdr:rowOff>114298</xdr:rowOff>
    </xdr:from>
    <xdr:to>
      <xdr:col>7</xdr:col>
      <xdr:colOff>0</xdr:colOff>
      <xdr:row>20</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22</xdr:row>
      <xdr:rowOff>95248</xdr:rowOff>
    </xdr:from>
    <xdr:to>
      <xdr:col>6</xdr:col>
      <xdr:colOff>533399</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35</xdr:row>
      <xdr:rowOff>85725</xdr:rowOff>
    </xdr:from>
    <xdr:to>
      <xdr:col>7</xdr:col>
      <xdr:colOff>9525</xdr:colOff>
      <xdr:row>42</xdr:row>
      <xdr:rowOff>57150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47626</xdr:colOff>
      <xdr:row>43</xdr:row>
      <xdr:rowOff>85723</xdr:rowOff>
    </xdr:from>
    <xdr:to>
      <xdr:col>7</xdr:col>
      <xdr:colOff>19051</xdr:colOff>
      <xdr:row>50</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0.01115</cdr:x>
      <cdr:y>0.19902</cdr:y>
    </cdr:from>
    <cdr:to>
      <cdr:x>0.65143</cdr:x>
      <cdr:y>0.95541</cdr:y>
    </cdr:to>
    <cdr:sp macro="" textlink="">
      <cdr:nvSpPr>
        <cdr:cNvPr id="3" name="TextBox 2"/>
        <cdr:cNvSpPr txBox="1"/>
      </cdr:nvSpPr>
      <cdr:spPr>
        <a:xfrm xmlns:a="http://schemas.openxmlformats.org/drawingml/2006/main">
          <a:off x="37155" y="297624"/>
          <a:ext cx="2134545" cy="11311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0"/>
            <a:t>English</a:t>
          </a:r>
          <a:r>
            <a:rPr lang="en-US" sz="1000" b="1" i="0" baseline="0"/>
            <a:t> Proficient: </a:t>
          </a:r>
        </a:p>
        <a:p xmlns:a="http://schemas.openxmlformats.org/drawingml/2006/main">
          <a:r>
            <a:rPr lang="en-US" sz="1000" baseline="0"/>
            <a:t>"English Only" </a:t>
          </a:r>
          <a:r>
            <a:rPr lang="en-US" sz="1000" i="1" baseline="0"/>
            <a:t>and </a:t>
          </a:r>
          <a:r>
            <a:rPr lang="en-US" sz="1000" i="0" baseline="0"/>
            <a:t> "Very Well"</a:t>
          </a:r>
        </a:p>
        <a:p xmlns:a="http://schemas.openxmlformats.org/drawingml/2006/main">
          <a:endParaRPr lang="en-US" sz="1000" b="1" i="0" baseline="0"/>
        </a:p>
        <a:p xmlns:a="http://schemas.openxmlformats.org/drawingml/2006/main">
          <a:r>
            <a:rPr lang="en-US" sz="1000" b="1" i="0" baseline="0"/>
            <a:t>Limited English Proficient: </a:t>
          </a:r>
        </a:p>
        <a:p xmlns:a="http://schemas.openxmlformats.org/drawingml/2006/main">
          <a:r>
            <a:rPr lang="en-US" sz="1000" i="0" baseline="0"/>
            <a:t>"Well", "Not Well", </a:t>
          </a:r>
          <a:r>
            <a:rPr lang="en-US" sz="1000" i="1" baseline="0"/>
            <a:t>and</a:t>
          </a:r>
          <a:r>
            <a:rPr lang="en-US" sz="1000" i="0" baseline="0"/>
            <a:t> "Not at all"</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3" sqref="A13:A14"/>
    </sheetView>
  </sheetViews>
  <sheetFormatPr defaultColWidth="8.85546875" defaultRowHeight="15" x14ac:dyDescent="0.25"/>
  <cols>
    <col min="1" max="1" width="153.85546875" style="20" customWidth="1"/>
    <col min="2" max="16384" width="8.85546875" style="20"/>
  </cols>
  <sheetData>
    <row r="1" spans="1:1" x14ac:dyDescent="0.25">
      <c r="A1" s="20" t="s">
        <v>183</v>
      </c>
    </row>
    <row r="2" spans="1:1" x14ac:dyDescent="0.25">
      <c r="A2" s="44" t="s">
        <v>171</v>
      </c>
    </row>
    <row r="3" spans="1:1" ht="60" x14ac:dyDescent="0.25">
      <c r="A3" s="38" t="s">
        <v>167</v>
      </c>
    </row>
    <row r="4" spans="1:1" x14ac:dyDescent="0.25">
      <c r="A4" s="21"/>
    </row>
    <row r="5" spans="1:1" x14ac:dyDescent="0.25">
      <c r="A5" s="39" t="s">
        <v>168</v>
      </c>
    </row>
    <row r="6" spans="1:1" ht="45" x14ac:dyDescent="0.25">
      <c r="A6" s="40" t="s">
        <v>180</v>
      </c>
    </row>
    <row r="7" spans="1:1" ht="30" x14ac:dyDescent="0.25">
      <c r="A7" s="40" t="s">
        <v>169</v>
      </c>
    </row>
    <row r="8" spans="1:1" ht="45" x14ac:dyDescent="0.25">
      <c r="A8" s="40" t="s">
        <v>170</v>
      </c>
    </row>
    <row r="9" spans="1:1" x14ac:dyDescent="0.25">
      <c r="A9" s="41"/>
    </row>
    <row r="10" spans="1:1" x14ac:dyDescent="0.25">
      <c r="A10" s="42" t="s">
        <v>166</v>
      </c>
    </row>
    <row r="11" spans="1:1" x14ac:dyDescent="0.25">
      <c r="A11" s="43"/>
    </row>
    <row r="12" spans="1:1" x14ac:dyDescent="0.25">
      <c r="A12" s="43" t="s">
        <v>253</v>
      </c>
    </row>
    <row r="13" spans="1:1" ht="34.5" customHeight="1" x14ac:dyDescent="0.25">
      <c r="A13" s="43" t="s">
        <v>255</v>
      </c>
    </row>
    <row r="14" spans="1:1" ht="24.75" customHeight="1" x14ac:dyDescent="0.25">
      <c r="A14" s="20" t="s">
        <v>254</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
  <sheetViews>
    <sheetView topLeftCell="A24" workbookViewId="0">
      <selection activeCell="F34" sqref="F34"/>
    </sheetView>
  </sheetViews>
  <sheetFormatPr defaultColWidth="8.85546875" defaultRowHeight="15" x14ac:dyDescent="0.25"/>
  <cols>
    <col min="1" max="1" width="26.7109375" style="20" customWidth="1"/>
    <col min="2" max="2" width="10.7109375" style="20" bestFit="1" customWidth="1"/>
    <col min="3" max="3" width="7.85546875" style="20" customWidth="1"/>
    <col min="4" max="4" width="8.85546875" style="20"/>
    <col min="5" max="5" width="33.85546875" style="20" bestFit="1" customWidth="1"/>
    <col min="6" max="6" width="23.42578125" style="20" bestFit="1" customWidth="1"/>
    <col min="7" max="7" width="9.85546875" style="20" customWidth="1"/>
    <col min="8" max="8" width="8.85546875" style="20"/>
    <col min="9" max="9" width="27.42578125" style="20" bestFit="1" customWidth="1"/>
    <col min="10" max="10" width="23.42578125" style="20" bestFit="1" customWidth="1"/>
    <col min="11" max="16384" width="8.85546875" style="20"/>
  </cols>
  <sheetData>
    <row r="1" spans="1:10" ht="21" x14ac:dyDescent="0.35">
      <c r="A1" s="148" t="s">
        <v>118</v>
      </c>
      <c r="B1" s="148"/>
      <c r="C1" s="148"/>
      <c r="D1" s="148"/>
      <c r="E1" s="148"/>
      <c r="F1" s="148"/>
    </row>
    <row r="2" spans="1:10" ht="21" x14ac:dyDescent="0.35">
      <c r="A2" s="29" t="s">
        <v>159</v>
      </c>
      <c r="F2" s="45"/>
    </row>
    <row r="3" spans="1:10" ht="21" x14ac:dyDescent="0.35">
      <c r="A3" s="20" t="s">
        <v>160</v>
      </c>
      <c r="F3" s="45"/>
    </row>
    <row r="4" spans="1:10" ht="15.75" thickBot="1" x14ac:dyDescent="0.3"/>
    <row r="5" spans="1:10" ht="18" thickBot="1" x14ac:dyDescent="0.35">
      <c r="A5" s="140" t="s">
        <v>34</v>
      </c>
      <c r="B5" s="141"/>
      <c r="C5" s="142"/>
      <c r="E5" s="53" t="s">
        <v>156</v>
      </c>
      <c r="F5" s="54"/>
      <c r="G5" s="55"/>
      <c r="I5" s="140" t="s">
        <v>62</v>
      </c>
      <c r="J5" s="142"/>
    </row>
    <row r="6" spans="1:10" x14ac:dyDescent="0.25">
      <c r="A6" s="12" t="s">
        <v>0</v>
      </c>
      <c r="B6" s="4" t="s">
        <v>1</v>
      </c>
      <c r="C6" s="11" t="s">
        <v>2</v>
      </c>
      <c r="E6" s="12" t="s">
        <v>54</v>
      </c>
      <c r="F6" s="4" t="s">
        <v>1</v>
      </c>
      <c r="G6" s="11" t="s">
        <v>2</v>
      </c>
      <c r="I6" s="17" t="s">
        <v>119</v>
      </c>
      <c r="J6" s="24" t="s">
        <v>145</v>
      </c>
    </row>
    <row r="7" spans="1:10" x14ac:dyDescent="0.25">
      <c r="A7" s="22" t="s">
        <v>3</v>
      </c>
      <c r="B7" s="6">
        <v>130005</v>
      </c>
      <c r="C7" s="5">
        <f>B7/$B$9</f>
        <v>0.97384210881143396</v>
      </c>
      <c r="E7" s="22" t="s">
        <v>55</v>
      </c>
      <c r="F7" s="6">
        <v>61065</v>
      </c>
      <c r="G7" s="5">
        <f>F7/$F$9</f>
        <v>0.98365012886597936</v>
      </c>
      <c r="I7" s="22" t="s">
        <v>120</v>
      </c>
      <c r="J7" s="24" t="s">
        <v>146</v>
      </c>
    </row>
    <row r="8" spans="1:10" x14ac:dyDescent="0.25">
      <c r="A8" s="13" t="s">
        <v>4</v>
      </c>
      <c r="B8" s="14">
        <v>3492</v>
      </c>
      <c r="C8" s="15">
        <f>B8/$B$9</f>
        <v>2.6157891188566037E-2</v>
      </c>
      <c r="E8" s="13" t="s">
        <v>58</v>
      </c>
      <c r="F8" s="14">
        <v>1015</v>
      </c>
      <c r="G8" s="15">
        <f>F8/$F$9</f>
        <v>1.6349871134020619E-2</v>
      </c>
      <c r="I8" s="22" t="s">
        <v>121</v>
      </c>
      <c r="J8" s="24" t="s">
        <v>147</v>
      </c>
    </row>
    <row r="9" spans="1:10" ht="15.75" thickBot="1" x14ac:dyDescent="0.3">
      <c r="A9" s="23" t="s">
        <v>5</v>
      </c>
      <c r="B9" s="3">
        <f>SUM(B7:B8)</f>
        <v>133497</v>
      </c>
      <c r="C9" s="2"/>
      <c r="E9" s="23" t="s">
        <v>5</v>
      </c>
      <c r="F9" s="3">
        <f>SUM(F7:F8)</f>
        <v>62080</v>
      </c>
      <c r="G9" s="2"/>
      <c r="I9" s="22" t="s">
        <v>122</v>
      </c>
      <c r="J9" s="24" t="s">
        <v>148</v>
      </c>
    </row>
    <row r="10" spans="1:10" x14ac:dyDescent="0.25">
      <c r="A10" s="20" t="s">
        <v>179</v>
      </c>
      <c r="B10" s="46"/>
      <c r="C10" s="46"/>
      <c r="I10" s="22" t="s">
        <v>123</v>
      </c>
      <c r="J10" s="24" t="s">
        <v>149</v>
      </c>
    </row>
    <row r="11" spans="1:10" ht="15.75" thickBot="1" x14ac:dyDescent="0.3">
      <c r="I11" s="22" t="s">
        <v>124</v>
      </c>
      <c r="J11" s="24" t="s">
        <v>150</v>
      </c>
    </row>
    <row r="12" spans="1:10" ht="35.25" thickBot="1" x14ac:dyDescent="0.35">
      <c r="A12" s="140" t="s">
        <v>35</v>
      </c>
      <c r="B12" s="141"/>
      <c r="C12" s="142"/>
      <c r="E12" s="50" t="s">
        <v>56</v>
      </c>
      <c r="F12" s="51"/>
      <c r="G12" s="52"/>
      <c r="I12" s="22" t="s">
        <v>125</v>
      </c>
      <c r="J12" s="24" t="s">
        <v>151</v>
      </c>
    </row>
    <row r="13" spans="1:10" x14ac:dyDescent="0.25">
      <c r="A13" s="12" t="s">
        <v>6</v>
      </c>
      <c r="B13" s="4" t="s">
        <v>7</v>
      </c>
      <c r="C13" s="11" t="s">
        <v>2</v>
      </c>
      <c r="E13" s="12" t="s">
        <v>6</v>
      </c>
      <c r="F13" s="4" t="s">
        <v>7</v>
      </c>
      <c r="G13" s="11" t="s">
        <v>2</v>
      </c>
      <c r="I13" s="22" t="s">
        <v>126</v>
      </c>
      <c r="J13" s="24" t="s">
        <v>152</v>
      </c>
    </row>
    <row r="14" spans="1:10" x14ac:dyDescent="0.25">
      <c r="A14" s="22" t="s">
        <v>36</v>
      </c>
      <c r="B14" s="6">
        <v>10876</v>
      </c>
      <c r="C14" s="5">
        <f>B14/$B$21</f>
        <v>8.1469995580425031E-2</v>
      </c>
      <c r="E14" s="22" t="s">
        <v>36</v>
      </c>
      <c r="F14" s="6">
        <v>2233</v>
      </c>
      <c r="G14" s="5">
        <f t="shared" ref="G14:G19" si="0">F14/$F$20</f>
        <v>5.6008427600391285E-2</v>
      </c>
      <c r="I14" s="22" t="s">
        <v>127</v>
      </c>
      <c r="J14" s="24" t="s">
        <v>153</v>
      </c>
    </row>
    <row r="15" spans="1:10" x14ac:dyDescent="0.25">
      <c r="A15" s="22" t="s">
        <v>37</v>
      </c>
      <c r="B15" s="6">
        <v>16071</v>
      </c>
      <c r="C15" s="5">
        <f t="shared" ref="C15:C20" si="1">B15/$B$21</f>
        <v>0.12038472774669094</v>
      </c>
      <c r="E15" s="22" t="s">
        <v>37</v>
      </c>
      <c r="F15" s="6">
        <v>3907</v>
      </c>
      <c r="G15" s="5">
        <f t="shared" si="0"/>
        <v>9.7995936692668484E-2</v>
      </c>
      <c r="I15" s="22" t="s">
        <v>128</v>
      </c>
      <c r="J15" s="24"/>
    </row>
    <row r="16" spans="1:10" x14ac:dyDescent="0.25">
      <c r="A16" s="22" t="s">
        <v>38</v>
      </c>
      <c r="B16" s="6">
        <v>21415</v>
      </c>
      <c r="C16" s="5">
        <f t="shared" si="1"/>
        <v>0.16041558986344262</v>
      </c>
      <c r="E16" s="22" t="s">
        <v>38</v>
      </c>
      <c r="F16" s="6">
        <v>6162</v>
      </c>
      <c r="G16" s="5">
        <f t="shared" si="0"/>
        <v>0.15455617146153652</v>
      </c>
      <c r="I16" s="22" t="s">
        <v>129</v>
      </c>
      <c r="J16" s="24"/>
    </row>
    <row r="17" spans="1:10" x14ac:dyDescent="0.25">
      <c r="A17" s="22" t="s">
        <v>39</v>
      </c>
      <c r="B17" s="6">
        <v>21376</v>
      </c>
      <c r="C17" s="5">
        <f t="shared" si="1"/>
        <v>0.16012344846700674</v>
      </c>
      <c r="E17" s="22" t="s">
        <v>39</v>
      </c>
      <c r="F17" s="6">
        <v>6301</v>
      </c>
      <c r="G17" s="5">
        <f t="shared" si="0"/>
        <v>0.15804258948054881</v>
      </c>
      <c r="I17" s="22" t="s">
        <v>130</v>
      </c>
      <c r="J17" s="24"/>
    </row>
    <row r="18" spans="1:10" x14ac:dyDescent="0.25">
      <c r="A18" s="22" t="s">
        <v>40</v>
      </c>
      <c r="B18" s="6">
        <v>16718</v>
      </c>
      <c r="C18" s="5">
        <f t="shared" si="1"/>
        <v>0.12523127860551173</v>
      </c>
      <c r="E18" s="22" t="s">
        <v>40</v>
      </c>
      <c r="F18" s="6">
        <v>5195</v>
      </c>
      <c r="G18" s="5">
        <f t="shared" si="0"/>
        <v>0.1303017381925807</v>
      </c>
      <c r="I18" s="22" t="s">
        <v>131</v>
      </c>
      <c r="J18" s="24"/>
    </row>
    <row r="19" spans="1:10" x14ac:dyDescent="0.25">
      <c r="A19" s="22" t="s">
        <v>8</v>
      </c>
      <c r="B19" s="6">
        <v>45826</v>
      </c>
      <c r="C19" s="5">
        <f t="shared" si="1"/>
        <v>0.34327363161718988</v>
      </c>
      <c r="E19" s="13" t="s">
        <v>8</v>
      </c>
      <c r="F19" s="14">
        <v>16071</v>
      </c>
      <c r="G19" s="15">
        <f t="shared" si="0"/>
        <v>0.40309513657227419</v>
      </c>
      <c r="I19" s="22" t="s">
        <v>132</v>
      </c>
      <c r="J19" s="24"/>
    </row>
    <row r="20" spans="1:10" ht="15.75" thickBot="1" x14ac:dyDescent="0.3">
      <c r="A20" s="13" t="s">
        <v>9</v>
      </c>
      <c r="B20" s="14">
        <v>1215</v>
      </c>
      <c r="C20" s="15">
        <f t="shared" si="1"/>
        <v>9.1013281197330279E-3</v>
      </c>
      <c r="E20" s="23" t="s">
        <v>5</v>
      </c>
      <c r="F20" s="3">
        <f>SUM(F14:F19)</f>
        <v>39869</v>
      </c>
      <c r="G20" s="2"/>
      <c r="I20" s="22" t="s">
        <v>133</v>
      </c>
      <c r="J20" s="24"/>
    </row>
    <row r="21" spans="1:10" ht="15.75" thickBot="1" x14ac:dyDescent="0.3">
      <c r="A21" s="23" t="s">
        <v>5</v>
      </c>
      <c r="B21" s="3">
        <f>SUM(B14:B20)</f>
        <v>133497</v>
      </c>
      <c r="C21" s="2"/>
      <c r="E21" s="20" t="s">
        <v>172</v>
      </c>
      <c r="I21" s="22" t="s">
        <v>134</v>
      </c>
      <c r="J21" s="24"/>
    </row>
    <row r="22" spans="1:10" x14ac:dyDescent="0.25">
      <c r="A22" s="20" t="s">
        <v>179</v>
      </c>
      <c r="I22" s="22" t="s">
        <v>135</v>
      </c>
      <c r="J22" s="24"/>
    </row>
    <row r="23" spans="1:10" ht="15.75" thickBot="1" x14ac:dyDescent="0.3">
      <c r="I23" s="22" t="s">
        <v>136</v>
      </c>
      <c r="J23" s="24"/>
    </row>
    <row r="24" spans="1:10" ht="52.5" thickBot="1" x14ac:dyDescent="0.35">
      <c r="A24" s="140" t="s">
        <v>10</v>
      </c>
      <c r="B24" s="141"/>
      <c r="C24" s="142"/>
      <c r="E24" s="50" t="s">
        <v>57</v>
      </c>
      <c r="F24" s="51"/>
      <c r="G24" s="52"/>
      <c r="I24" s="22" t="s">
        <v>137</v>
      </c>
      <c r="J24" s="24"/>
    </row>
    <row r="25" spans="1:10" x14ac:dyDescent="0.25">
      <c r="A25" s="12" t="s">
        <v>6</v>
      </c>
      <c r="B25" s="4" t="s">
        <v>7</v>
      </c>
      <c r="C25" s="11" t="s">
        <v>2</v>
      </c>
      <c r="E25" s="12" t="s">
        <v>6</v>
      </c>
      <c r="F25" s="4" t="s">
        <v>7</v>
      </c>
      <c r="G25" s="11" t="s">
        <v>2</v>
      </c>
      <c r="I25" s="22" t="s">
        <v>138</v>
      </c>
      <c r="J25" s="24"/>
    </row>
    <row r="26" spans="1:10" x14ac:dyDescent="0.25">
      <c r="A26" s="22" t="s">
        <v>36</v>
      </c>
      <c r="B26" s="6">
        <v>490</v>
      </c>
      <c r="C26" s="5">
        <f>B26/$B$33</f>
        <v>0.14032073310423826</v>
      </c>
      <c r="E26" s="22" t="s">
        <v>36</v>
      </c>
      <c r="F26" s="6">
        <v>155</v>
      </c>
      <c r="G26" s="5">
        <f t="shared" ref="G26:G31" si="2">F26/$F$32</f>
        <v>0.29245283018867924</v>
      </c>
      <c r="I26" s="22" t="s">
        <v>139</v>
      </c>
      <c r="J26" s="24"/>
    </row>
    <row r="27" spans="1:10" x14ac:dyDescent="0.25">
      <c r="A27" s="22" t="s">
        <v>37</v>
      </c>
      <c r="B27" s="6">
        <v>649</v>
      </c>
      <c r="C27" s="5">
        <f t="shared" ref="C27:C32" si="3">B27/$B$33</f>
        <v>0.18585337915234823</v>
      </c>
      <c r="E27" s="22" t="s">
        <v>37</v>
      </c>
      <c r="F27" s="6">
        <v>146</v>
      </c>
      <c r="G27" s="5">
        <f t="shared" si="2"/>
        <v>0.27547169811320754</v>
      </c>
      <c r="I27" s="22" t="s">
        <v>140</v>
      </c>
      <c r="J27" s="24"/>
    </row>
    <row r="28" spans="1:10" x14ac:dyDescent="0.25">
      <c r="A28" s="22" t="s">
        <v>38</v>
      </c>
      <c r="B28" s="6">
        <v>939</v>
      </c>
      <c r="C28" s="5">
        <f t="shared" si="3"/>
        <v>0.26890034364261167</v>
      </c>
      <c r="E28" s="22" t="s">
        <v>38</v>
      </c>
      <c r="F28" s="6">
        <v>23</v>
      </c>
      <c r="G28" s="5">
        <f t="shared" si="2"/>
        <v>4.3396226415094337E-2</v>
      </c>
      <c r="I28" s="22" t="s">
        <v>141</v>
      </c>
      <c r="J28" s="24"/>
    </row>
    <row r="29" spans="1:10" x14ac:dyDescent="0.25">
      <c r="A29" s="22" t="s">
        <v>39</v>
      </c>
      <c r="B29" s="6">
        <v>635</v>
      </c>
      <c r="C29" s="5">
        <f t="shared" si="3"/>
        <v>0.18184421534936998</v>
      </c>
      <c r="E29" s="22" t="s">
        <v>39</v>
      </c>
      <c r="F29" s="6">
        <v>102</v>
      </c>
      <c r="G29" s="5">
        <f t="shared" si="2"/>
        <v>0.19245283018867926</v>
      </c>
      <c r="I29" s="22" t="s">
        <v>142</v>
      </c>
      <c r="J29" s="24"/>
    </row>
    <row r="30" spans="1:10" x14ac:dyDescent="0.25">
      <c r="A30" s="22" t="s">
        <v>40</v>
      </c>
      <c r="B30" s="6">
        <v>379</v>
      </c>
      <c r="C30" s="5">
        <f t="shared" si="3"/>
        <v>0.10853379152348225</v>
      </c>
      <c r="E30" s="22" t="s">
        <v>40</v>
      </c>
      <c r="F30" s="6">
        <v>104</v>
      </c>
      <c r="G30" s="5">
        <f t="shared" si="2"/>
        <v>0.19622641509433963</v>
      </c>
      <c r="I30" s="22" t="s">
        <v>143</v>
      </c>
      <c r="J30" s="24"/>
    </row>
    <row r="31" spans="1:10" ht="15.75" thickBot="1" x14ac:dyDescent="0.3">
      <c r="A31" s="22" t="s">
        <v>8</v>
      </c>
      <c r="B31" s="6">
        <v>385</v>
      </c>
      <c r="C31" s="5">
        <f t="shared" si="3"/>
        <v>0.11025200458190149</v>
      </c>
      <c r="E31" s="13" t="s">
        <v>8</v>
      </c>
      <c r="F31" s="117">
        <v>0</v>
      </c>
      <c r="G31" s="15">
        <f t="shared" si="2"/>
        <v>0</v>
      </c>
      <c r="I31" s="23" t="s">
        <v>144</v>
      </c>
      <c r="J31" s="2"/>
    </row>
    <row r="32" spans="1:10" ht="15.75" thickBot="1" x14ac:dyDescent="0.3">
      <c r="A32" s="13" t="s">
        <v>9</v>
      </c>
      <c r="B32" s="14">
        <v>15</v>
      </c>
      <c r="C32" s="15">
        <f t="shared" si="3"/>
        <v>4.2955326460481103E-3</v>
      </c>
      <c r="E32" s="23" t="s">
        <v>5</v>
      </c>
      <c r="F32" s="3">
        <f>SUM(F26:F31)</f>
        <v>530</v>
      </c>
      <c r="G32" s="2"/>
    </row>
    <row r="33" spans="1:7" ht="15.75" thickBot="1" x14ac:dyDescent="0.3">
      <c r="A33" s="23" t="s">
        <v>5</v>
      </c>
      <c r="B33" s="3">
        <f>SUM(B26:B32)</f>
        <v>3492</v>
      </c>
      <c r="C33" s="2"/>
      <c r="E33" s="34" t="s">
        <v>164</v>
      </c>
    </row>
    <row r="34" spans="1:7" ht="52.5" thickBot="1" x14ac:dyDescent="0.35">
      <c r="A34" s="49"/>
      <c r="B34" s="3"/>
      <c r="C34" s="2"/>
      <c r="E34" s="50" t="s">
        <v>59</v>
      </c>
      <c r="F34" s="51"/>
      <c r="G34" s="52"/>
    </row>
    <row r="35" spans="1:7" ht="33" customHeight="1" thickBot="1" x14ac:dyDescent="0.35">
      <c r="A35" s="65" t="s">
        <v>176</v>
      </c>
      <c r="B35" s="66"/>
      <c r="C35" s="67"/>
      <c r="E35" s="12" t="s">
        <v>6</v>
      </c>
      <c r="F35" s="4" t="s">
        <v>7</v>
      </c>
      <c r="G35" s="11" t="s">
        <v>2</v>
      </c>
    </row>
    <row r="36" spans="1:7" x14ac:dyDescent="0.25">
      <c r="A36" s="12" t="s">
        <v>0</v>
      </c>
      <c r="B36" s="4" t="s">
        <v>1</v>
      </c>
      <c r="C36" s="11" t="s">
        <v>2</v>
      </c>
      <c r="E36" s="22" t="s">
        <v>36</v>
      </c>
      <c r="F36" s="6">
        <f>F26</f>
        <v>155</v>
      </c>
      <c r="G36" s="5">
        <f>F36/$F$38</f>
        <v>0.51495016611295685</v>
      </c>
    </row>
    <row r="37" spans="1:7" x14ac:dyDescent="0.25">
      <c r="A37" s="22" t="s">
        <v>3</v>
      </c>
      <c r="B37" s="6">
        <v>10386</v>
      </c>
      <c r="C37" s="5">
        <v>0.95499999999999996</v>
      </c>
      <c r="E37" s="13" t="s">
        <v>37</v>
      </c>
      <c r="F37" s="14">
        <f>F27</f>
        <v>146</v>
      </c>
      <c r="G37" s="15">
        <f>F37/$F$38</f>
        <v>0.4850498338870432</v>
      </c>
    </row>
    <row r="38" spans="1:7" ht="15.75" thickBot="1" x14ac:dyDescent="0.3">
      <c r="A38" s="13" t="s">
        <v>4</v>
      </c>
      <c r="B38" s="14">
        <v>490</v>
      </c>
      <c r="C38" s="15">
        <v>4.4999999999999998E-2</v>
      </c>
      <c r="E38" s="23" t="s">
        <v>5</v>
      </c>
      <c r="F38" s="3">
        <f>SUM(F36:F37)</f>
        <v>301</v>
      </c>
      <c r="G38" s="2"/>
    </row>
    <row r="39" spans="1:7" ht="15.75" thickBot="1" x14ac:dyDescent="0.3">
      <c r="A39" s="23" t="s">
        <v>5</v>
      </c>
      <c r="B39" s="3">
        <v>10876</v>
      </c>
      <c r="C39" s="27"/>
    </row>
    <row r="40" spans="1:7" ht="15.75" thickBot="1" x14ac:dyDescent="0.3"/>
    <row r="41" spans="1:7" ht="52.5" thickBot="1" x14ac:dyDescent="0.35">
      <c r="A41" s="62" t="s">
        <v>174</v>
      </c>
      <c r="B41" s="63"/>
      <c r="C41" s="64"/>
      <c r="E41" s="50" t="s">
        <v>60</v>
      </c>
      <c r="F41" s="51"/>
      <c r="G41" s="52"/>
    </row>
    <row r="42" spans="1:7" x14ac:dyDescent="0.25">
      <c r="A42" s="12" t="s">
        <v>0</v>
      </c>
      <c r="B42" s="4" t="s">
        <v>1</v>
      </c>
      <c r="C42" s="11" t="s">
        <v>2</v>
      </c>
      <c r="E42" s="12" t="s">
        <v>12</v>
      </c>
      <c r="F42" s="4" t="s">
        <v>1</v>
      </c>
      <c r="G42" s="11" t="s">
        <v>2</v>
      </c>
    </row>
    <row r="43" spans="1:7" x14ac:dyDescent="0.25">
      <c r="A43" s="22" t="s">
        <v>3</v>
      </c>
      <c r="B43" s="6">
        <v>15422</v>
      </c>
      <c r="C43" s="5">
        <v>0.96</v>
      </c>
      <c r="E43" s="22" t="s">
        <v>14</v>
      </c>
      <c r="F43" s="6">
        <v>217</v>
      </c>
      <c r="G43" s="5">
        <f t="shared" ref="G43:G52" si="4">F43/$F$53</f>
        <v>0.40943396226415096</v>
      </c>
    </row>
    <row r="44" spans="1:7" x14ac:dyDescent="0.25">
      <c r="A44" s="13" t="s">
        <v>4</v>
      </c>
      <c r="B44" s="14">
        <v>649</v>
      </c>
      <c r="C44" s="15">
        <v>0.04</v>
      </c>
      <c r="E44" s="22" t="s">
        <v>16</v>
      </c>
      <c r="F44" s="6">
        <v>118</v>
      </c>
      <c r="G44" s="5">
        <f t="shared" si="4"/>
        <v>0.22264150943396227</v>
      </c>
    </row>
    <row r="45" spans="1:7" ht="15.75" thickBot="1" x14ac:dyDescent="0.3">
      <c r="A45" s="23" t="s">
        <v>5</v>
      </c>
      <c r="B45" s="3">
        <v>16071</v>
      </c>
      <c r="C45" s="2"/>
      <c r="E45" s="22" t="s">
        <v>26</v>
      </c>
      <c r="F45" s="6">
        <v>55</v>
      </c>
      <c r="G45" s="5">
        <f t="shared" si="4"/>
        <v>0.10377358490566038</v>
      </c>
    </row>
    <row r="46" spans="1:7" ht="15.75" thickBot="1" x14ac:dyDescent="0.3">
      <c r="E46" s="22" t="s">
        <v>13</v>
      </c>
      <c r="F46" s="6">
        <v>53</v>
      </c>
      <c r="G46" s="5">
        <f t="shared" si="4"/>
        <v>0.1</v>
      </c>
    </row>
    <row r="47" spans="1:7" ht="18" thickBot="1" x14ac:dyDescent="0.35">
      <c r="A47" s="136" t="s">
        <v>41</v>
      </c>
      <c r="B47" s="137"/>
      <c r="C47" s="138"/>
      <c r="E47" s="22" t="s">
        <v>157</v>
      </c>
      <c r="F47" s="6">
        <v>21</v>
      </c>
      <c r="G47" s="5">
        <f t="shared" si="4"/>
        <v>3.962264150943396E-2</v>
      </c>
    </row>
    <row r="48" spans="1:7" x14ac:dyDescent="0.25">
      <c r="A48" s="12" t="s">
        <v>6</v>
      </c>
      <c r="B48" s="4" t="s">
        <v>7</v>
      </c>
      <c r="C48" s="11" t="s">
        <v>2</v>
      </c>
      <c r="E48" s="22" t="s">
        <v>70</v>
      </c>
      <c r="F48" s="6">
        <v>17</v>
      </c>
      <c r="G48" s="5">
        <f t="shared" si="4"/>
        <v>3.2075471698113207E-2</v>
      </c>
    </row>
    <row r="49" spans="1:8" x14ac:dyDescent="0.25">
      <c r="A49" s="22" t="s">
        <v>36</v>
      </c>
      <c r="B49" s="6">
        <f>B26</f>
        <v>490</v>
      </c>
      <c r="C49" s="5">
        <f>B49/$B$51</f>
        <v>0.4302019315188762</v>
      </c>
      <c r="E49" s="22" t="s">
        <v>71</v>
      </c>
      <c r="F49" s="6">
        <v>15</v>
      </c>
      <c r="G49" s="5">
        <f t="shared" si="4"/>
        <v>2.8301886792452831E-2</v>
      </c>
    </row>
    <row r="50" spans="1:8" x14ac:dyDescent="0.25">
      <c r="A50" s="13" t="s">
        <v>37</v>
      </c>
      <c r="B50" s="14">
        <f>B27</f>
        <v>649</v>
      </c>
      <c r="C50" s="15">
        <f>B50/$B$51</f>
        <v>0.5697980684811238</v>
      </c>
      <c r="E50" s="22" t="s">
        <v>18</v>
      </c>
      <c r="F50" s="6">
        <v>14</v>
      </c>
      <c r="G50" s="5">
        <f t="shared" si="4"/>
        <v>2.6415094339622643E-2</v>
      </c>
    </row>
    <row r="51" spans="1:8" ht="15.75" thickBot="1" x14ac:dyDescent="0.3">
      <c r="A51" s="23" t="s">
        <v>5</v>
      </c>
      <c r="B51" s="3">
        <f>SUM(B49:B50)</f>
        <v>1139</v>
      </c>
      <c r="C51" s="2"/>
      <c r="E51" s="22" t="s">
        <v>25</v>
      </c>
      <c r="F51" s="6">
        <v>13</v>
      </c>
      <c r="G51" s="5">
        <f t="shared" si="4"/>
        <v>2.4528301886792454E-2</v>
      </c>
    </row>
    <row r="52" spans="1:8" ht="15.75" thickBot="1" x14ac:dyDescent="0.3">
      <c r="E52" s="13" t="s">
        <v>17</v>
      </c>
      <c r="F52" s="14">
        <v>7</v>
      </c>
      <c r="G52" s="15">
        <f t="shared" si="4"/>
        <v>1.3207547169811321E-2</v>
      </c>
    </row>
    <row r="53" spans="1:8" ht="18" thickBot="1" x14ac:dyDescent="0.35">
      <c r="A53" s="53" t="s">
        <v>44</v>
      </c>
      <c r="B53" s="54"/>
      <c r="C53" s="55"/>
      <c r="E53" s="23" t="s">
        <v>5</v>
      </c>
      <c r="F53" s="3">
        <f>SUM(F43:F52)</f>
        <v>530</v>
      </c>
      <c r="G53" s="2"/>
    </row>
    <row r="54" spans="1:8" s="21" customFormat="1" x14ac:dyDescent="0.25">
      <c r="A54" s="12" t="s">
        <v>45</v>
      </c>
      <c r="B54" s="4" t="s">
        <v>7</v>
      </c>
      <c r="C54" s="11" t="s">
        <v>2</v>
      </c>
      <c r="D54" s="20"/>
      <c r="E54" s="35" t="s">
        <v>165</v>
      </c>
      <c r="F54" s="20"/>
      <c r="G54" s="20"/>
      <c r="H54" s="20"/>
    </row>
    <row r="55" spans="1:8" ht="15.75" thickBot="1" x14ac:dyDescent="0.3">
      <c r="A55" s="22" t="s">
        <v>46</v>
      </c>
      <c r="B55" s="6">
        <v>82</v>
      </c>
      <c r="C55" s="5">
        <f t="shared" ref="C55:C61" si="5">B55/$B$62</f>
        <v>2.3482245131729668E-2</v>
      </c>
    </row>
    <row r="56" spans="1:8" ht="35.25" customHeight="1" thickBot="1" x14ac:dyDescent="0.35">
      <c r="A56" s="22" t="s">
        <v>47</v>
      </c>
      <c r="B56" s="6">
        <v>390</v>
      </c>
      <c r="C56" s="5">
        <f t="shared" si="5"/>
        <v>0.11168384879725086</v>
      </c>
      <c r="E56" s="50" t="s">
        <v>61</v>
      </c>
      <c r="F56" s="51"/>
      <c r="G56" s="52"/>
    </row>
    <row r="57" spans="1:8" x14ac:dyDescent="0.25">
      <c r="A57" s="22" t="s">
        <v>48</v>
      </c>
      <c r="B57" s="6">
        <v>641</v>
      </c>
      <c r="C57" s="5">
        <f t="shared" si="5"/>
        <v>0.18356242840778922</v>
      </c>
      <c r="E57" s="12" t="s">
        <v>12</v>
      </c>
      <c r="F57" s="4" t="s">
        <v>1</v>
      </c>
      <c r="G57" s="11" t="s">
        <v>2</v>
      </c>
    </row>
    <row r="58" spans="1:8" x14ac:dyDescent="0.25">
      <c r="A58" s="22" t="s">
        <v>49</v>
      </c>
      <c r="B58" s="6">
        <v>918</v>
      </c>
      <c r="C58" s="5">
        <f t="shared" si="5"/>
        <v>0.26288659793814434</v>
      </c>
      <c r="E58" s="22" t="s">
        <v>16</v>
      </c>
      <c r="F58" s="6">
        <v>118</v>
      </c>
      <c r="G58" s="5">
        <f t="shared" ref="G58:G66" si="6">F58/$F$67</f>
        <v>0.39202657807308972</v>
      </c>
    </row>
    <row r="59" spans="1:8" x14ac:dyDescent="0.25">
      <c r="A59" s="22" t="s">
        <v>50</v>
      </c>
      <c r="B59" s="6">
        <v>609</v>
      </c>
      <c r="C59" s="5">
        <f t="shared" si="5"/>
        <v>0.17439862542955326</v>
      </c>
      <c r="E59" s="22" t="s">
        <v>14</v>
      </c>
      <c r="F59" s="6">
        <v>54</v>
      </c>
      <c r="G59" s="5">
        <f t="shared" si="6"/>
        <v>0.17940199335548174</v>
      </c>
    </row>
    <row r="60" spans="1:8" x14ac:dyDescent="0.25">
      <c r="A60" s="22" t="s">
        <v>51</v>
      </c>
      <c r="B60" s="6">
        <v>464</v>
      </c>
      <c r="C60" s="5">
        <f t="shared" si="5"/>
        <v>0.13287514318442153</v>
      </c>
      <c r="E60" s="22" t="s">
        <v>13</v>
      </c>
      <c r="F60" s="6">
        <v>30</v>
      </c>
      <c r="G60" s="5">
        <f t="shared" si="6"/>
        <v>9.9667774086378738E-2</v>
      </c>
    </row>
    <row r="61" spans="1:8" x14ac:dyDescent="0.25">
      <c r="A61" s="13" t="s">
        <v>52</v>
      </c>
      <c r="B61" s="14">
        <v>388</v>
      </c>
      <c r="C61" s="15">
        <f t="shared" si="5"/>
        <v>0.1111111111111111</v>
      </c>
      <c r="E61" s="22" t="s">
        <v>26</v>
      </c>
      <c r="F61" s="6">
        <v>29</v>
      </c>
      <c r="G61" s="5">
        <f t="shared" si="6"/>
        <v>9.634551495016612E-2</v>
      </c>
    </row>
    <row r="62" spans="1:8" ht="15.75" thickBot="1" x14ac:dyDescent="0.3">
      <c r="A62" s="23" t="s">
        <v>5</v>
      </c>
      <c r="B62" s="3">
        <f>SUM(B55:B61)</f>
        <v>3492</v>
      </c>
      <c r="C62" s="2"/>
      <c r="E62" s="22" t="s">
        <v>157</v>
      </c>
      <c r="F62" s="6">
        <v>21</v>
      </c>
      <c r="G62" s="5">
        <f t="shared" si="6"/>
        <v>6.9767441860465115E-2</v>
      </c>
    </row>
    <row r="63" spans="1:8" ht="15.75" thickBot="1" x14ac:dyDescent="0.3">
      <c r="E63" s="22" t="s">
        <v>71</v>
      </c>
      <c r="F63" s="6">
        <v>15</v>
      </c>
      <c r="G63" s="5">
        <f t="shared" si="6"/>
        <v>4.9833887043189369E-2</v>
      </c>
    </row>
    <row r="64" spans="1:8" ht="52.5" thickBot="1" x14ac:dyDescent="0.35">
      <c r="A64" s="50" t="s">
        <v>53</v>
      </c>
      <c r="B64" s="51"/>
      <c r="C64" s="52"/>
      <c r="E64" s="22" t="s">
        <v>18</v>
      </c>
      <c r="F64" s="6">
        <v>14</v>
      </c>
      <c r="G64" s="5">
        <f t="shared" si="6"/>
        <v>4.6511627906976744E-2</v>
      </c>
    </row>
    <row r="65" spans="1:7" x14ac:dyDescent="0.25">
      <c r="A65" s="12" t="s">
        <v>45</v>
      </c>
      <c r="B65" s="4" t="s">
        <v>7</v>
      </c>
      <c r="C65" s="11" t="s">
        <v>2</v>
      </c>
      <c r="E65" s="22" t="s">
        <v>25</v>
      </c>
      <c r="F65" s="6">
        <v>13</v>
      </c>
      <c r="G65" s="5">
        <f t="shared" si="6"/>
        <v>4.3189368770764118E-2</v>
      </c>
    </row>
    <row r="66" spans="1:7" x14ac:dyDescent="0.25">
      <c r="A66" s="22" t="s">
        <v>46</v>
      </c>
      <c r="B66" s="6">
        <v>52</v>
      </c>
      <c r="C66" s="5">
        <f t="shared" ref="C66:C72" si="7">B66/$B$73</f>
        <v>4.5654082528533799E-2</v>
      </c>
      <c r="E66" s="13" t="s">
        <v>17</v>
      </c>
      <c r="F66" s="14">
        <v>7</v>
      </c>
      <c r="G66" s="15">
        <f t="shared" si="6"/>
        <v>2.3255813953488372E-2</v>
      </c>
    </row>
    <row r="67" spans="1:7" ht="15.75" thickBot="1" x14ac:dyDescent="0.3">
      <c r="A67" s="22" t="s">
        <v>47</v>
      </c>
      <c r="B67" s="6">
        <v>184</v>
      </c>
      <c r="C67" s="5">
        <f t="shared" si="7"/>
        <v>0.16154521510096576</v>
      </c>
      <c r="E67" s="23" t="s">
        <v>5</v>
      </c>
      <c r="F67" s="3">
        <f>SUM(F58:F66)</f>
        <v>301</v>
      </c>
      <c r="G67" s="2"/>
    </row>
    <row r="68" spans="1:7" x14ac:dyDescent="0.25">
      <c r="A68" s="22" t="s">
        <v>48</v>
      </c>
      <c r="B68" s="6">
        <v>184</v>
      </c>
      <c r="C68" s="5">
        <f t="shared" si="7"/>
        <v>0.16154521510096576</v>
      </c>
      <c r="D68" s="21"/>
      <c r="E68" s="37" t="s">
        <v>165</v>
      </c>
    </row>
    <row r="69" spans="1:7" x14ac:dyDescent="0.25">
      <c r="A69" s="22" t="s">
        <v>49</v>
      </c>
      <c r="B69" s="6">
        <v>342</v>
      </c>
      <c r="C69" s="5">
        <f t="shared" si="7"/>
        <v>0.30026338893766463</v>
      </c>
    </row>
    <row r="70" spans="1:7" x14ac:dyDescent="0.25">
      <c r="A70" s="22" t="s">
        <v>50</v>
      </c>
      <c r="B70" s="6">
        <v>106</v>
      </c>
      <c r="C70" s="5">
        <f t="shared" si="7"/>
        <v>9.3064091308165051E-2</v>
      </c>
      <c r="E70" s="20" t="s">
        <v>166</v>
      </c>
    </row>
    <row r="71" spans="1:7" x14ac:dyDescent="0.25">
      <c r="A71" s="22" t="s">
        <v>51</v>
      </c>
      <c r="B71" s="6">
        <v>108</v>
      </c>
      <c r="C71" s="5">
        <f t="shared" si="7"/>
        <v>9.4820017559262518E-2</v>
      </c>
    </row>
    <row r="72" spans="1:7" x14ac:dyDescent="0.25">
      <c r="A72" s="13" t="s">
        <v>52</v>
      </c>
      <c r="B72" s="14">
        <v>163</v>
      </c>
      <c r="C72" s="15">
        <f t="shared" si="7"/>
        <v>0.1431079894644425</v>
      </c>
    </row>
    <row r="73" spans="1:7" ht="15.75" thickBot="1" x14ac:dyDescent="0.3">
      <c r="A73" s="23" t="s">
        <v>5</v>
      </c>
      <c r="B73" s="3">
        <f>SUM(B66:B72)</f>
        <v>1139</v>
      </c>
      <c r="C73" s="2"/>
    </row>
    <row r="75" spans="1:7" ht="15.75" thickBot="1" x14ac:dyDescent="0.3"/>
    <row r="76" spans="1:7" ht="18" thickBot="1" x14ac:dyDescent="0.35">
      <c r="A76" s="140" t="s">
        <v>11</v>
      </c>
      <c r="B76" s="141"/>
      <c r="C76" s="142"/>
    </row>
    <row r="77" spans="1:7" x14ac:dyDescent="0.25">
      <c r="A77" s="12" t="s">
        <v>12</v>
      </c>
      <c r="B77" s="4" t="s">
        <v>1</v>
      </c>
      <c r="C77" s="11" t="s">
        <v>2</v>
      </c>
    </row>
    <row r="78" spans="1:7" x14ac:dyDescent="0.25">
      <c r="A78" s="18" t="s">
        <v>14</v>
      </c>
      <c r="B78" s="6">
        <v>1844</v>
      </c>
      <c r="C78" s="5">
        <f t="shared" ref="C78:C88" si="8">B78/$B$89</f>
        <v>0.52806414662084766</v>
      </c>
    </row>
    <row r="79" spans="1:7" x14ac:dyDescent="0.25">
      <c r="A79" s="18" t="s">
        <v>13</v>
      </c>
      <c r="B79" s="6">
        <v>476</v>
      </c>
      <c r="C79" s="5">
        <f t="shared" si="8"/>
        <v>0.13631156930126001</v>
      </c>
    </row>
    <row r="80" spans="1:7" x14ac:dyDescent="0.25">
      <c r="A80" s="18" t="s">
        <v>26</v>
      </c>
      <c r="B80" s="6">
        <v>214</v>
      </c>
      <c r="C80" s="5">
        <f t="shared" si="8"/>
        <v>6.1282932416953033E-2</v>
      </c>
    </row>
    <row r="81" spans="1:3" x14ac:dyDescent="0.25">
      <c r="A81" s="18" t="s">
        <v>16</v>
      </c>
      <c r="B81" s="6">
        <v>118</v>
      </c>
      <c r="C81" s="5">
        <f t="shared" si="8"/>
        <v>3.379152348224513E-2</v>
      </c>
    </row>
    <row r="82" spans="1:3" ht="31.5" customHeight="1" x14ac:dyDescent="0.25">
      <c r="A82" s="18" t="s">
        <v>18</v>
      </c>
      <c r="B82" s="6">
        <v>115</v>
      </c>
      <c r="C82" s="5">
        <f t="shared" si="8"/>
        <v>3.2932416953035511E-2</v>
      </c>
    </row>
    <row r="83" spans="1:3" x14ac:dyDescent="0.25">
      <c r="A83" s="18" t="s">
        <v>63</v>
      </c>
      <c r="B83" s="6">
        <v>113</v>
      </c>
      <c r="C83" s="5">
        <f t="shared" si="8"/>
        <v>3.2359679266895765E-2</v>
      </c>
    </row>
    <row r="84" spans="1:3" x14ac:dyDescent="0.25">
      <c r="A84" s="18" t="s">
        <v>25</v>
      </c>
      <c r="B84" s="6">
        <v>85</v>
      </c>
      <c r="C84" s="5">
        <f t="shared" si="8"/>
        <v>2.434135166093929E-2</v>
      </c>
    </row>
    <row r="85" spans="1:3" x14ac:dyDescent="0.25">
      <c r="A85" s="18" t="s">
        <v>19</v>
      </c>
      <c r="B85" s="6">
        <v>70</v>
      </c>
      <c r="C85" s="5">
        <f t="shared" si="8"/>
        <v>2.0045819014891181E-2</v>
      </c>
    </row>
    <row r="86" spans="1:3" x14ac:dyDescent="0.25">
      <c r="A86" s="18" t="s">
        <v>21</v>
      </c>
      <c r="B86" s="6">
        <v>69</v>
      </c>
      <c r="C86" s="5">
        <f t="shared" si="8"/>
        <v>1.9759450171821305E-2</v>
      </c>
    </row>
    <row r="87" spans="1:3" x14ac:dyDescent="0.25">
      <c r="A87" s="18" t="s">
        <v>23</v>
      </c>
      <c r="B87" s="6">
        <v>49</v>
      </c>
      <c r="C87" s="5">
        <f t="shared" si="8"/>
        <v>1.4032073310423826E-2</v>
      </c>
    </row>
    <row r="88" spans="1:3" x14ac:dyDescent="0.25">
      <c r="A88" s="19" t="s">
        <v>33</v>
      </c>
      <c r="B88" s="14">
        <v>339</v>
      </c>
      <c r="C88" s="15">
        <f t="shared" si="8"/>
        <v>9.7079037800687287E-2</v>
      </c>
    </row>
    <row r="89" spans="1:3" ht="15.75" thickBot="1" x14ac:dyDescent="0.3">
      <c r="A89" s="23" t="s">
        <v>5</v>
      </c>
      <c r="B89" s="3">
        <f>SUM(B78:B88)</f>
        <v>3492</v>
      </c>
      <c r="C89" s="2"/>
    </row>
    <row r="90" spans="1:3" ht="15.75" thickBot="1" x14ac:dyDescent="0.3"/>
    <row r="91" spans="1:3" ht="52.5" thickBot="1" x14ac:dyDescent="0.35">
      <c r="A91" s="50" t="s">
        <v>42</v>
      </c>
      <c r="B91" s="51"/>
      <c r="C91" s="52"/>
    </row>
    <row r="92" spans="1:3" x14ac:dyDescent="0.25">
      <c r="A92" s="12" t="s">
        <v>12</v>
      </c>
      <c r="B92" s="4" t="s">
        <v>1</v>
      </c>
      <c r="C92" s="11" t="s">
        <v>2</v>
      </c>
    </row>
    <row r="93" spans="1:3" x14ac:dyDescent="0.25">
      <c r="A93" s="22" t="s">
        <v>14</v>
      </c>
      <c r="B93" s="6">
        <v>575</v>
      </c>
      <c r="C93" s="5">
        <f t="shared" ref="C93:C103" si="9">B93/$B$104</f>
        <v>0.50482879719051799</v>
      </c>
    </row>
    <row r="94" spans="1:3" x14ac:dyDescent="0.25">
      <c r="A94" s="22" t="s">
        <v>16</v>
      </c>
      <c r="B94" s="6">
        <v>118</v>
      </c>
      <c r="C94" s="5">
        <f t="shared" si="9"/>
        <v>0.10359964881474978</v>
      </c>
    </row>
    <row r="95" spans="1:3" x14ac:dyDescent="0.25">
      <c r="A95" s="22" t="s">
        <v>13</v>
      </c>
      <c r="B95" s="6">
        <v>82</v>
      </c>
      <c r="C95" s="5">
        <f t="shared" si="9"/>
        <v>7.1992976294995611E-2</v>
      </c>
    </row>
    <row r="96" spans="1:3" x14ac:dyDescent="0.25">
      <c r="A96" s="22" t="s">
        <v>26</v>
      </c>
      <c r="B96" s="6">
        <v>65</v>
      </c>
      <c r="C96" s="5">
        <f t="shared" si="9"/>
        <v>5.7067603160667252E-2</v>
      </c>
    </row>
    <row r="97" spans="1:3" x14ac:dyDescent="0.25">
      <c r="A97" s="22" t="s">
        <v>63</v>
      </c>
      <c r="B97" s="6">
        <v>46</v>
      </c>
      <c r="C97" s="5">
        <f t="shared" si="9"/>
        <v>4.0386303775241439E-2</v>
      </c>
    </row>
    <row r="98" spans="1:3" x14ac:dyDescent="0.25">
      <c r="A98" s="22" t="s">
        <v>25</v>
      </c>
      <c r="B98" s="6">
        <v>44</v>
      </c>
      <c r="C98" s="5">
        <f t="shared" si="9"/>
        <v>3.8630377524143986E-2</v>
      </c>
    </row>
    <row r="99" spans="1:3" x14ac:dyDescent="0.25">
      <c r="A99" s="22" t="s">
        <v>21</v>
      </c>
      <c r="B99" s="6">
        <v>38</v>
      </c>
      <c r="C99" s="5">
        <f t="shared" si="9"/>
        <v>3.3362598770851626E-2</v>
      </c>
    </row>
    <row r="100" spans="1:3" x14ac:dyDescent="0.25">
      <c r="A100" s="22" t="s">
        <v>18</v>
      </c>
      <c r="B100" s="6">
        <v>36</v>
      </c>
      <c r="C100" s="5">
        <f t="shared" si="9"/>
        <v>3.1606672519754173E-2</v>
      </c>
    </row>
    <row r="101" spans="1:3" x14ac:dyDescent="0.25">
      <c r="A101" s="22" t="s">
        <v>71</v>
      </c>
      <c r="B101" s="6">
        <v>31</v>
      </c>
      <c r="C101" s="5">
        <f t="shared" si="9"/>
        <v>2.7216856892010536E-2</v>
      </c>
    </row>
    <row r="102" spans="1:3" x14ac:dyDescent="0.25">
      <c r="A102" s="22" t="s">
        <v>24</v>
      </c>
      <c r="B102" s="6">
        <v>24</v>
      </c>
      <c r="C102" s="5">
        <f t="shared" si="9"/>
        <v>2.1071115013169446E-2</v>
      </c>
    </row>
    <row r="103" spans="1:3" ht="36.75" customHeight="1" x14ac:dyDescent="0.25">
      <c r="A103" s="13" t="s">
        <v>33</v>
      </c>
      <c r="B103" s="14">
        <v>80</v>
      </c>
      <c r="C103" s="15">
        <f t="shared" si="9"/>
        <v>7.0237050043898158E-2</v>
      </c>
    </row>
    <row r="104" spans="1:3" ht="15.75" thickBot="1" x14ac:dyDescent="0.3">
      <c r="A104" s="23" t="s">
        <v>5</v>
      </c>
      <c r="B104" s="3">
        <f>SUM(B93:B103)</f>
        <v>1139</v>
      </c>
      <c r="C104" s="2"/>
    </row>
    <row r="111" spans="1:3" x14ac:dyDescent="0.25">
      <c r="A111" s="30" t="s">
        <v>161</v>
      </c>
    </row>
    <row r="112" spans="1:3" x14ac:dyDescent="0.25">
      <c r="A112" s="33" t="s">
        <v>162</v>
      </c>
    </row>
    <row r="113" spans="1:1" x14ac:dyDescent="0.25">
      <c r="A113" s="33" t="s">
        <v>163</v>
      </c>
    </row>
    <row r="114" spans="1:1" ht="35.25" customHeight="1" x14ac:dyDescent="0.25"/>
    <row r="125" spans="1:1" ht="35.25" customHeight="1" x14ac:dyDescent="0.25"/>
    <row r="131" ht="33" customHeight="1" x14ac:dyDescent="0.25"/>
    <row r="146" ht="36.75" customHeight="1" x14ac:dyDescent="0.25"/>
  </sheetData>
  <mergeCells count="7">
    <mergeCell ref="A1:F1"/>
    <mergeCell ref="A5:C5"/>
    <mergeCell ref="A76:C76"/>
    <mergeCell ref="I5:J5"/>
    <mergeCell ref="A12:C12"/>
    <mergeCell ref="A24:C24"/>
    <mergeCell ref="A47:C47"/>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139"/>
  <sheetViews>
    <sheetView tabSelected="1" view="pageLayout" topLeftCell="A19" workbookViewId="0">
      <selection activeCell="A22" sqref="A22:G22"/>
    </sheetView>
  </sheetViews>
  <sheetFormatPr defaultColWidth="9.140625" defaultRowHeight="15" x14ac:dyDescent="0.25"/>
  <cols>
    <col min="1" max="1" width="32.140625" style="20" customWidth="1"/>
    <col min="2" max="2" width="21.28515625" style="20" customWidth="1"/>
    <col min="3" max="3" width="13.140625" style="20" customWidth="1"/>
    <col min="4" max="4" width="3.7109375" style="20" customWidth="1"/>
    <col min="5" max="5" width="32.140625" style="20" customWidth="1"/>
    <col min="6" max="6" width="12.85546875" style="20" customWidth="1"/>
    <col min="7" max="7" width="8.7109375" style="20" customWidth="1"/>
    <col min="8" max="8" width="8.85546875" style="20" customWidth="1"/>
    <col min="9" max="9" width="41.140625" style="20" customWidth="1"/>
    <col min="10" max="10" width="14.85546875" style="20" customWidth="1"/>
    <col min="11" max="11" width="17.140625" style="20" customWidth="1"/>
    <col min="12" max="12" width="9.140625" style="20"/>
    <col min="13" max="13" width="25.140625" style="20" bestFit="1" customWidth="1"/>
    <col min="14" max="14" width="10.7109375" style="20" bestFit="1" customWidth="1"/>
    <col min="15" max="15" width="7.85546875" style="20" bestFit="1" customWidth="1"/>
    <col min="16" max="16384" width="9.140625" style="20"/>
  </cols>
  <sheetData>
    <row r="1" spans="1:12" ht="42" customHeight="1" x14ac:dyDescent="0.25">
      <c r="A1" s="139" t="s">
        <v>195</v>
      </c>
      <c r="B1" s="139"/>
      <c r="C1" s="139"/>
      <c r="D1" s="139"/>
      <c r="E1" s="139"/>
      <c r="F1" s="139"/>
      <c r="G1" s="139"/>
    </row>
    <row r="2" spans="1:12" ht="21" customHeight="1" thickBot="1" x14ac:dyDescent="0.3">
      <c r="D2" s="47"/>
    </row>
    <row r="3" spans="1:12" ht="17.25" customHeight="1" thickBot="1" x14ac:dyDescent="0.35">
      <c r="A3" s="140" t="s">
        <v>34</v>
      </c>
      <c r="B3" s="141"/>
      <c r="C3" s="142"/>
    </row>
    <row r="4" spans="1:12" ht="18" customHeight="1" x14ac:dyDescent="0.25">
      <c r="A4" s="12" t="s">
        <v>0</v>
      </c>
      <c r="B4" s="4" t="s">
        <v>1</v>
      </c>
      <c r="C4" s="11" t="s">
        <v>2</v>
      </c>
    </row>
    <row r="5" spans="1:12" x14ac:dyDescent="0.25">
      <c r="A5" s="22" t="s">
        <v>3</v>
      </c>
      <c r="B5" s="6">
        <v>681588</v>
      </c>
      <c r="C5" s="5">
        <f>B5/B7</f>
        <v>0.93437977668259176</v>
      </c>
    </row>
    <row r="6" spans="1:12" x14ac:dyDescent="0.25">
      <c r="A6" s="13" t="s">
        <v>184</v>
      </c>
      <c r="B6" s="14">
        <v>47867</v>
      </c>
      <c r="C6" s="15">
        <f>B6/B7</f>
        <v>6.5620223317408202E-2</v>
      </c>
    </row>
    <row r="7" spans="1:12" ht="15.75" thickBot="1" x14ac:dyDescent="0.3">
      <c r="A7" s="93" t="s">
        <v>5</v>
      </c>
      <c r="B7" s="68">
        <f>SUM(B5:B6)</f>
        <v>729455</v>
      </c>
      <c r="C7" s="2"/>
    </row>
    <row r="8" spans="1:12" ht="29.25" customHeight="1" x14ac:dyDescent="0.25">
      <c r="A8" s="28"/>
      <c r="B8" s="69"/>
      <c r="C8" s="28"/>
    </row>
    <row r="9" spans="1:12" ht="22.5" customHeight="1" x14ac:dyDescent="0.25">
      <c r="A9" s="143" t="s">
        <v>185</v>
      </c>
      <c r="B9" s="143"/>
      <c r="C9" s="143"/>
      <c r="D9" s="143"/>
      <c r="E9" s="143"/>
      <c r="F9" s="143"/>
      <c r="G9" s="143"/>
    </row>
    <row r="10" spans="1:12" ht="16.5" customHeight="1" thickBot="1" x14ac:dyDescent="0.3">
      <c r="A10" s="28"/>
      <c r="B10" s="69"/>
      <c r="C10" s="28"/>
      <c r="H10" s="28"/>
      <c r="I10" s="28"/>
      <c r="J10" s="6"/>
      <c r="K10" s="48"/>
      <c r="L10" s="28"/>
    </row>
    <row r="11" spans="1:12" ht="18" thickBot="1" x14ac:dyDescent="0.35">
      <c r="A11" s="140" t="s">
        <v>35</v>
      </c>
      <c r="B11" s="141"/>
      <c r="C11" s="142"/>
    </row>
    <row r="12" spans="1:12" x14ac:dyDescent="0.25">
      <c r="A12" s="12" t="s">
        <v>6</v>
      </c>
      <c r="B12" s="4" t="s">
        <v>7</v>
      </c>
      <c r="C12" s="11" t="s">
        <v>2</v>
      </c>
    </row>
    <row r="13" spans="1:12" x14ac:dyDescent="0.25">
      <c r="A13" s="70" t="s">
        <v>36</v>
      </c>
      <c r="B13" s="71">
        <v>73330</v>
      </c>
      <c r="C13" s="72">
        <f>B13/B20</f>
        <v>0.10052710585299984</v>
      </c>
    </row>
    <row r="14" spans="1:12" x14ac:dyDescent="0.25">
      <c r="A14" s="73" t="s">
        <v>37</v>
      </c>
      <c r="B14" s="74">
        <v>99323</v>
      </c>
      <c r="C14" s="75">
        <f>B14/B20</f>
        <v>0.13616055822497619</v>
      </c>
    </row>
    <row r="15" spans="1:12" ht="15.75" customHeight="1" x14ac:dyDescent="0.25">
      <c r="A15" s="22" t="s">
        <v>38</v>
      </c>
      <c r="B15" s="6">
        <v>106911</v>
      </c>
      <c r="C15" s="5">
        <f>B15/B20</f>
        <v>0.14656284486363105</v>
      </c>
    </row>
    <row r="16" spans="1:12" ht="15" customHeight="1" x14ac:dyDescent="0.25">
      <c r="A16" s="22" t="s">
        <v>39</v>
      </c>
      <c r="B16" s="6">
        <v>108444</v>
      </c>
      <c r="C16" s="5">
        <f>B16/B20</f>
        <v>0.14866441384321172</v>
      </c>
      <c r="I16" s="28"/>
      <c r="J16" s="28"/>
      <c r="K16" s="28"/>
    </row>
    <row r="17" spans="1:15" ht="15.75" customHeight="1" x14ac:dyDescent="0.25">
      <c r="A17" s="22" t="s">
        <v>40</v>
      </c>
      <c r="B17" s="6">
        <v>95166</v>
      </c>
      <c r="C17" s="5">
        <f>B17/B20</f>
        <v>0.1304617831120494</v>
      </c>
      <c r="E17" s="28"/>
      <c r="F17" s="28"/>
      <c r="G17" s="28"/>
      <c r="I17" s="28"/>
      <c r="J17" s="28"/>
      <c r="K17" s="28"/>
    </row>
    <row r="18" spans="1:15" x14ac:dyDescent="0.25">
      <c r="A18" s="22" t="s">
        <v>8</v>
      </c>
      <c r="B18" s="6">
        <v>230122</v>
      </c>
      <c r="C18" s="5">
        <f>B18/B20</f>
        <v>0.31547113941230098</v>
      </c>
      <c r="E18" s="28"/>
      <c r="F18" s="28"/>
      <c r="G18" s="28"/>
      <c r="I18" s="28"/>
      <c r="J18" s="28"/>
      <c r="K18" s="28"/>
    </row>
    <row r="19" spans="1:15" x14ac:dyDescent="0.25">
      <c r="A19" s="13" t="s">
        <v>9</v>
      </c>
      <c r="B19" s="14">
        <v>16159</v>
      </c>
      <c r="C19" s="15">
        <f>B19/B20</f>
        <v>2.2152154690830827E-2</v>
      </c>
      <c r="E19" s="28"/>
      <c r="F19" s="28"/>
      <c r="G19" s="28"/>
      <c r="I19" s="28"/>
      <c r="J19" s="28"/>
      <c r="K19" s="28"/>
    </row>
    <row r="20" spans="1:15" ht="15.75" thickBot="1" x14ac:dyDescent="0.3">
      <c r="A20" s="93" t="s">
        <v>5</v>
      </c>
      <c r="B20" s="68">
        <f>SUM(B13:B19)</f>
        <v>729455</v>
      </c>
      <c r="C20" s="2"/>
      <c r="E20" s="28"/>
      <c r="F20" s="28"/>
      <c r="G20" s="28"/>
      <c r="I20" s="28"/>
      <c r="J20" s="28"/>
      <c r="K20" s="28"/>
    </row>
    <row r="21" spans="1:15" ht="9" customHeight="1" x14ac:dyDescent="0.25">
      <c r="A21" s="28"/>
      <c r="B21" s="69"/>
      <c r="C21" s="28"/>
      <c r="E21" s="28"/>
      <c r="F21" s="28"/>
      <c r="G21" s="28"/>
      <c r="I21" s="28"/>
      <c r="J21" s="28"/>
      <c r="K21" s="28"/>
    </row>
    <row r="22" spans="1:15" ht="38.25" customHeight="1" x14ac:dyDescent="0.25">
      <c r="A22" s="144" t="s">
        <v>264</v>
      </c>
      <c r="B22" s="128"/>
      <c r="C22" s="128"/>
      <c r="D22" s="128"/>
      <c r="E22" s="128"/>
      <c r="F22" s="128"/>
      <c r="G22" s="128"/>
      <c r="I22" s="28"/>
      <c r="J22" s="28"/>
      <c r="K22" s="28"/>
    </row>
    <row r="23" spans="1:15" ht="15" customHeight="1" thickBot="1" x14ac:dyDescent="0.3">
      <c r="E23" s="28"/>
      <c r="F23" s="28"/>
      <c r="G23" s="28"/>
      <c r="I23" s="28"/>
      <c r="J23" s="28"/>
      <c r="K23" s="28"/>
    </row>
    <row r="24" spans="1:15" ht="18" thickBot="1" x14ac:dyDescent="0.35">
      <c r="A24" s="140" t="s">
        <v>10</v>
      </c>
      <c r="B24" s="141"/>
      <c r="C24" s="142"/>
      <c r="E24" s="28"/>
      <c r="F24" s="28"/>
      <c r="G24" s="28"/>
      <c r="I24" s="28"/>
      <c r="J24" s="28"/>
      <c r="K24" s="28"/>
    </row>
    <row r="25" spans="1:15" x14ac:dyDescent="0.25">
      <c r="A25" s="12" t="s">
        <v>6</v>
      </c>
      <c r="B25" s="4" t="s">
        <v>7</v>
      </c>
      <c r="C25" s="11" t="s">
        <v>2</v>
      </c>
      <c r="E25" s="28"/>
      <c r="F25" s="28"/>
      <c r="G25" s="28"/>
    </row>
    <row r="26" spans="1:15" x14ac:dyDescent="0.25">
      <c r="A26" s="88" t="s">
        <v>36</v>
      </c>
      <c r="B26" s="109">
        <v>8984</v>
      </c>
      <c r="C26" s="105">
        <f>B26/B33</f>
        <v>0.18768671527357053</v>
      </c>
      <c r="E26" s="28"/>
      <c r="F26" s="28"/>
      <c r="G26" s="28"/>
    </row>
    <row r="27" spans="1:15" x14ac:dyDescent="0.25">
      <c r="A27" s="87" t="s">
        <v>37</v>
      </c>
      <c r="B27" s="110">
        <v>11015</v>
      </c>
      <c r="C27" s="106">
        <f>B27/B33</f>
        <v>0.23011678191656046</v>
      </c>
      <c r="E27" s="28"/>
      <c r="F27" s="28"/>
      <c r="G27" s="28"/>
    </row>
    <row r="28" spans="1:15" x14ac:dyDescent="0.25">
      <c r="A28" s="61" t="s">
        <v>38</v>
      </c>
      <c r="B28" s="90">
        <v>9025</v>
      </c>
      <c r="C28" s="5">
        <f>B28/B33</f>
        <v>0.18854325526981011</v>
      </c>
    </row>
    <row r="29" spans="1:15" x14ac:dyDescent="0.25">
      <c r="A29" s="61" t="s">
        <v>39</v>
      </c>
      <c r="B29" s="90">
        <v>6689</v>
      </c>
      <c r="C29" s="5">
        <f>B29/B33</f>
        <v>0.13974136670357448</v>
      </c>
    </row>
    <row r="30" spans="1:15" ht="14.45" customHeight="1" x14ac:dyDescent="0.25">
      <c r="A30" s="61" t="s">
        <v>40</v>
      </c>
      <c r="B30" s="90">
        <v>4549</v>
      </c>
      <c r="C30" s="5">
        <f>B30/B33</f>
        <v>9.5034157143752476E-2</v>
      </c>
      <c r="I30" s="28"/>
      <c r="J30" s="28"/>
      <c r="K30" s="28"/>
    </row>
    <row r="31" spans="1:15" ht="15" customHeight="1" x14ac:dyDescent="0.25">
      <c r="A31" s="61" t="s">
        <v>8</v>
      </c>
      <c r="B31" s="90">
        <v>6697</v>
      </c>
      <c r="C31" s="5">
        <f>B31/B33</f>
        <v>0.1399084964589383</v>
      </c>
      <c r="I31" s="28"/>
      <c r="J31" s="28"/>
      <c r="K31" s="28"/>
    </row>
    <row r="32" spans="1:15" ht="14.45" customHeight="1" x14ac:dyDescent="0.25">
      <c r="A32" s="89" t="s">
        <v>9</v>
      </c>
      <c r="B32" s="91">
        <v>908</v>
      </c>
      <c r="C32" s="97">
        <f>B32/B33</f>
        <v>1.8969227233793635E-2</v>
      </c>
      <c r="I32" s="28"/>
      <c r="J32" s="28"/>
      <c r="K32" s="28"/>
      <c r="M32" s="28"/>
      <c r="N32" s="6"/>
      <c r="O32" s="28"/>
    </row>
    <row r="33" spans="1:15" ht="15.75" thickBot="1" x14ac:dyDescent="0.3">
      <c r="A33" s="93" t="s">
        <v>5</v>
      </c>
      <c r="B33" s="94">
        <f>SUM(B26:B32)</f>
        <v>47867</v>
      </c>
      <c r="C33" s="86"/>
      <c r="I33" s="28"/>
      <c r="J33" s="28"/>
      <c r="K33" s="28"/>
    </row>
    <row r="34" spans="1:15" ht="9.75" customHeight="1" x14ac:dyDescent="0.25">
      <c r="A34" s="28"/>
      <c r="B34" s="69"/>
      <c r="C34" s="28"/>
      <c r="I34" s="28"/>
      <c r="J34" s="28"/>
      <c r="K34" s="28"/>
    </row>
    <row r="35" spans="1:15" ht="64.5" customHeight="1" x14ac:dyDescent="0.25">
      <c r="A35" s="144" t="s">
        <v>263</v>
      </c>
      <c r="B35" s="128"/>
      <c r="C35" s="128"/>
      <c r="D35" s="128"/>
      <c r="E35" s="128"/>
      <c r="F35" s="128"/>
      <c r="G35" s="128"/>
      <c r="I35" s="28"/>
      <c r="J35" s="28"/>
      <c r="K35" s="28"/>
    </row>
    <row r="36" spans="1:15" ht="12.75" customHeight="1" thickBot="1" x14ac:dyDescent="0.3">
      <c r="I36" s="28"/>
      <c r="J36" s="28"/>
      <c r="K36" s="28"/>
    </row>
    <row r="37" spans="1:15" ht="27" customHeight="1" thickBot="1" x14ac:dyDescent="0.35">
      <c r="A37" s="136" t="s">
        <v>186</v>
      </c>
      <c r="B37" s="137"/>
      <c r="C37" s="138"/>
      <c r="I37" s="28"/>
      <c r="J37" s="28"/>
      <c r="K37" s="28"/>
    </row>
    <row r="38" spans="1:15" x14ac:dyDescent="0.25">
      <c r="A38" s="12" t="s">
        <v>0</v>
      </c>
      <c r="B38" s="4" t="s">
        <v>1</v>
      </c>
      <c r="C38" s="11" t="s">
        <v>2</v>
      </c>
      <c r="I38" s="28"/>
      <c r="J38" s="28"/>
      <c r="K38" s="28"/>
    </row>
    <row r="39" spans="1:15" x14ac:dyDescent="0.25">
      <c r="A39" s="22" t="s">
        <v>3</v>
      </c>
      <c r="B39" s="6">
        <v>64346</v>
      </c>
      <c r="C39" s="5">
        <f>B39/B41</f>
        <v>0.87748534024273828</v>
      </c>
    </row>
    <row r="40" spans="1:15" x14ac:dyDescent="0.25">
      <c r="A40" s="13" t="s">
        <v>184</v>
      </c>
      <c r="B40" s="76">
        <v>8984</v>
      </c>
      <c r="C40" s="15">
        <f>B40/B41</f>
        <v>0.1225146597572617</v>
      </c>
      <c r="M40" s="28"/>
      <c r="N40" s="6"/>
      <c r="O40" s="28"/>
    </row>
    <row r="41" spans="1:15" ht="15.75" thickBot="1" x14ac:dyDescent="0.3">
      <c r="A41" s="93" t="s">
        <v>5</v>
      </c>
      <c r="B41" s="92">
        <f>SUM(B39:B40)</f>
        <v>73330</v>
      </c>
      <c r="C41" s="77"/>
    </row>
    <row r="42" spans="1:15" ht="12.75" customHeight="1" x14ac:dyDescent="0.25">
      <c r="A42" s="28"/>
      <c r="B42" s="6"/>
      <c r="C42" s="48"/>
    </row>
    <row r="43" spans="1:15" ht="51" customHeight="1" x14ac:dyDescent="0.25">
      <c r="A43" s="144" t="s">
        <v>262</v>
      </c>
      <c r="B43" s="128"/>
      <c r="C43" s="128"/>
      <c r="D43" s="128"/>
      <c r="E43" s="128"/>
      <c r="F43" s="128"/>
      <c r="G43" s="128"/>
    </row>
    <row r="44" spans="1:15" ht="30" customHeight="1" thickBot="1" x14ac:dyDescent="0.3"/>
    <row r="45" spans="1:15" ht="24" customHeight="1" x14ac:dyDescent="0.3">
      <c r="A45" s="145" t="s">
        <v>187</v>
      </c>
      <c r="B45" s="146"/>
      <c r="C45" s="147"/>
    </row>
    <row r="46" spans="1:15" x14ac:dyDescent="0.25">
      <c r="A46" s="78" t="s">
        <v>0</v>
      </c>
      <c r="B46" s="79" t="s">
        <v>1</v>
      </c>
      <c r="C46" s="80" t="s">
        <v>2</v>
      </c>
    </row>
    <row r="47" spans="1:15" x14ac:dyDescent="0.25">
      <c r="A47" s="81" t="s">
        <v>3</v>
      </c>
      <c r="B47" s="6">
        <v>88308</v>
      </c>
      <c r="C47" s="5">
        <f>B47/B49</f>
        <v>0.88909920159479683</v>
      </c>
    </row>
    <row r="48" spans="1:15" x14ac:dyDescent="0.25">
      <c r="A48" s="13" t="s">
        <v>184</v>
      </c>
      <c r="B48" s="76">
        <v>11015</v>
      </c>
      <c r="C48" s="15">
        <f>B48/B49</f>
        <v>0.11090079840520323</v>
      </c>
      <c r="I48" s="28"/>
      <c r="J48" s="6"/>
      <c r="K48" s="28"/>
    </row>
    <row r="49" spans="1:7" ht="15.75" thickBot="1" x14ac:dyDescent="0.3">
      <c r="A49" s="96" t="s">
        <v>5</v>
      </c>
      <c r="B49" s="95">
        <f>SUM(B47:B48)</f>
        <v>99323</v>
      </c>
      <c r="C49" s="82"/>
    </row>
    <row r="50" spans="1:7" ht="24" customHeight="1" x14ac:dyDescent="0.25"/>
    <row r="51" spans="1:7" ht="38.25" customHeight="1" x14ac:dyDescent="0.25">
      <c r="A51" s="144" t="s">
        <v>261</v>
      </c>
      <c r="B51" s="128"/>
      <c r="C51" s="128"/>
      <c r="D51" s="128"/>
      <c r="E51" s="128"/>
      <c r="F51" s="128"/>
      <c r="G51" s="128"/>
    </row>
    <row r="52" spans="1:7" ht="3" customHeight="1" thickBot="1" x14ac:dyDescent="0.3"/>
    <row r="53" spans="1:7" ht="36.75" customHeight="1" thickBot="1" x14ac:dyDescent="0.35">
      <c r="A53" s="133" t="s">
        <v>11</v>
      </c>
      <c r="B53" s="134"/>
      <c r="C53" s="135"/>
      <c r="E53" s="136" t="s">
        <v>42</v>
      </c>
      <c r="F53" s="137"/>
      <c r="G53" s="138"/>
    </row>
    <row r="54" spans="1:7" ht="15.75" thickBot="1" x14ac:dyDescent="0.3">
      <c r="A54" s="12" t="s">
        <v>12</v>
      </c>
      <c r="B54" s="4" t="s">
        <v>1</v>
      </c>
      <c r="C54" s="11" t="s">
        <v>2</v>
      </c>
      <c r="E54" s="120" t="s">
        <v>12</v>
      </c>
      <c r="F54" s="121" t="s">
        <v>1</v>
      </c>
      <c r="G54" s="122" t="s">
        <v>2</v>
      </c>
    </row>
    <row r="55" spans="1:7" x14ac:dyDescent="0.25">
      <c r="A55" s="61" t="s">
        <v>14</v>
      </c>
      <c r="B55" s="56">
        <v>29604</v>
      </c>
      <c r="C55" s="5">
        <f>B55/$B$77</f>
        <v>0.61846365972381812</v>
      </c>
      <c r="E55" s="61" t="s">
        <v>14</v>
      </c>
      <c r="F55" s="123">
        <v>10903</v>
      </c>
      <c r="G55" s="5">
        <f>F55/$F$81</f>
        <v>0.5451772588629431</v>
      </c>
    </row>
    <row r="56" spans="1:7" x14ac:dyDescent="0.25">
      <c r="A56" s="61" t="s">
        <v>13</v>
      </c>
      <c r="B56" s="111">
        <v>9122</v>
      </c>
      <c r="C56" s="5">
        <f t="shared" ref="C56:C76" si="0">B56/$B$77</f>
        <v>0.19056970355359643</v>
      </c>
      <c r="E56" s="61" t="s">
        <v>13</v>
      </c>
      <c r="F56" s="111">
        <v>5377</v>
      </c>
      <c r="G56" s="5">
        <f t="shared" ref="G56:G80" si="1">F56/$F$81</f>
        <v>0.2688634431721586</v>
      </c>
    </row>
    <row r="57" spans="1:7" x14ac:dyDescent="0.25">
      <c r="A57" s="61" t="s">
        <v>19</v>
      </c>
      <c r="B57" s="111">
        <v>946</v>
      </c>
      <c r="C57" s="5">
        <f t="shared" si="0"/>
        <v>1.9763093571771785E-2</v>
      </c>
      <c r="E57" s="61" t="s">
        <v>16</v>
      </c>
      <c r="F57" s="111">
        <v>553</v>
      </c>
      <c r="G57" s="5">
        <f t="shared" si="1"/>
        <v>2.7651382569128455E-2</v>
      </c>
    </row>
    <row r="58" spans="1:7" x14ac:dyDescent="0.25">
      <c r="A58" s="61" t="s">
        <v>16</v>
      </c>
      <c r="B58" s="111">
        <v>922</v>
      </c>
      <c r="C58" s="5">
        <f t="shared" si="0"/>
        <v>1.9261704305680322E-2</v>
      </c>
      <c r="E58" s="61" t="s">
        <v>258</v>
      </c>
      <c r="F58" s="111">
        <v>520</v>
      </c>
      <c r="G58" s="5">
        <f t="shared" si="1"/>
        <v>2.6001300065003251E-2</v>
      </c>
    </row>
    <row r="59" spans="1:7" x14ac:dyDescent="0.25">
      <c r="A59" s="61" t="s">
        <v>258</v>
      </c>
      <c r="B59" s="111">
        <f>391+450+69</f>
        <v>910</v>
      </c>
      <c r="C59" s="5">
        <f t="shared" si="0"/>
        <v>1.9011009672634593E-2</v>
      </c>
      <c r="E59" s="61" t="s">
        <v>19</v>
      </c>
      <c r="F59" s="111">
        <v>323</v>
      </c>
      <c r="G59" s="5">
        <f t="shared" si="1"/>
        <v>1.6150807540377021E-2</v>
      </c>
    </row>
    <row r="60" spans="1:7" x14ac:dyDescent="0.25">
      <c r="A60" s="61" t="s">
        <v>188</v>
      </c>
      <c r="B60" s="111">
        <v>619</v>
      </c>
      <c r="C60" s="5">
        <f t="shared" si="0"/>
        <v>1.2931664821275618E-2</v>
      </c>
      <c r="E60" s="61" t="s">
        <v>23</v>
      </c>
      <c r="F60" s="111">
        <v>289</v>
      </c>
      <c r="G60" s="5">
        <f t="shared" si="1"/>
        <v>1.4450722536126807E-2</v>
      </c>
    </row>
    <row r="61" spans="1:7" x14ac:dyDescent="0.25">
      <c r="A61" s="61" t="s">
        <v>17</v>
      </c>
      <c r="B61" s="111">
        <v>549</v>
      </c>
      <c r="C61" s="5">
        <f t="shared" si="0"/>
        <v>1.1469279461842188E-2</v>
      </c>
      <c r="E61" s="61" t="s">
        <v>17</v>
      </c>
      <c r="F61" s="111">
        <v>257</v>
      </c>
      <c r="G61" s="5">
        <f t="shared" si="1"/>
        <v>1.2850642532126606E-2</v>
      </c>
    </row>
    <row r="62" spans="1:7" x14ac:dyDescent="0.25">
      <c r="A62" s="61" t="s">
        <v>32</v>
      </c>
      <c r="B62" s="111">
        <v>433</v>
      </c>
      <c r="C62" s="5">
        <f t="shared" si="0"/>
        <v>9.0458980090667891E-3</v>
      </c>
      <c r="E62" s="61" t="s">
        <v>188</v>
      </c>
      <c r="F62" s="111">
        <v>177</v>
      </c>
      <c r="G62" s="5">
        <f t="shared" si="1"/>
        <v>8.8504425221261063E-3</v>
      </c>
    </row>
    <row r="63" spans="1:7" x14ac:dyDescent="0.25">
      <c r="A63" s="61" t="s">
        <v>23</v>
      </c>
      <c r="B63" s="111">
        <v>417</v>
      </c>
      <c r="C63" s="5">
        <f t="shared" si="0"/>
        <v>8.7116384983391484E-3</v>
      </c>
      <c r="E63" s="61" t="s">
        <v>67</v>
      </c>
      <c r="F63" s="111">
        <v>128</v>
      </c>
      <c r="G63" s="5">
        <f t="shared" si="1"/>
        <v>6.4003200160007998E-3</v>
      </c>
    </row>
    <row r="64" spans="1:7" x14ac:dyDescent="0.25">
      <c r="A64" s="61" t="s">
        <v>26</v>
      </c>
      <c r="B64" s="111">
        <v>355</v>
      </c>
      <c r="C64" s="5">
        <f t="shared" si="0"/>
        <v>7.4163828942695386E-3</v>
      </c>
      <c r="E64" s="61" t="s">
        <v>18</v>
      </c>
      <c r="F64" s="111">
        <f>45+43+36</f>
        <v>124</v>
      </c>
      <c r="G64" s="5">
        <f t="shared" si="1"/>
        <v>6.2003100155007748E-3</v>
      </c>
    </row>
    <row r="65" spans="1:7" x14ac:dyDescent="0.25">
      <c r="A65" s="61" t="s">
        <v>18</v>
      </c>
      <c r="B65" s="111">
        <v>316</v>
      </c>
      <c r="C65" s="5">
        <f t="shared" si="0"/>
        <v>6.601625336870913E-3</v>
      </c>
      <c r="E65" s="61" t="s">
        <v>65</v>
      </c>
      <c r="F65" s="111">
        <v>116</v>
      </c>
      <c r="G65" s="5">
        <f t="shared" si="1"/>
        <v>5.8002900145007249E-3</v>
      </c>
    </row>
    <row r="66" spans="1:7" x14ac:dyDescent="0.25">
      <c r="A66" s="61" t="s">
        <v>67</v>
      </c>
      <c r="B66" s="111">
        <v>277</v>
      </c>
      <c r="C66" s="5">
        <f t="shared" si="0"/>
        <v>5.7868677794722882E-3</v>
      </c>
      <c r="E66" s="61" t="s">
        <v>221</v>
      </c>
      <c r="F66" s="111">
        <v>108</v>
      </c>
      <c r="G66" s="5">
        <f t="shared" si="1"/>
        <v>5.400270013500675E-3</v>
      </c>
    </row>
    <row r="67" spans="1:7" x14ac:dyDescent="0.25">
      <c r="A67" s="61" t="s">
        <v>25</v>
      </c>
      <c r="B67" s="111">
        <v>221</v>
      </c>
      <c r="C67" s="5">
        <f t="shared" si="0"/>
        <v>4.616959491925544E-3</v>
      </c>
      <c r="E67" s="61" t="s">
        <v>24</v>
      </c>
      <c r="F67" s="111">
        <f>14+56+24</f>
        <v>94</v>
      </c>
      <c r="G67" s="5">
        <f t="shared" si="1"/>
        <v>4.7002350117505871E-3</v>
      </c>
    </row>
    <row r="68" spans="1:7" x14ac:dyDescent="0.25">
      <c r="A68" s="61" t="s">
        <v>24</v>
      </c>
      <c r="B68" s="111">
        <v>216</v>
      </c>
      <c r="C68" s="5">
        <f t="shared" si="0"/>
        <v>4.5125033948231561E-3</v>
      </c>
      <c r="E68" s="61" t="s">
        <v>20</v>
      </c>
      <c r="F68" s="111">
        <v>93</v>
      </c>
      <c r="G68" s="5">
        <f t="shared" si="1"/>
        <v>4.6502325116255811E-3</v>
      </c>
    </row>
    <row r="69" spans="1:7" x14ac:dyDescent="0.25">
      <c r="A69" s="61" t="s">
        <v>65</v>
      </c>
      <c r="B69" s="111">
        <v>142</v>
      </c>
      <c r="C69" s="5">
        <f t="shared" si="0"/>
        <v>2.9665531577078154E-3</v>
      </c>
      <c r="E69" s="61" t="s">
        <v>29</v>
      </c>
      <c r="F69" s="111">
        <v>82</v>
      </c>
      <c r="G69" s="5">
        <f t="shared" si="1"/>
        <v>4.1002050102505122E-3</v>
      </c>
    </row>
    <row r="70" spans="1:7" x14ac:dyDescent="0.25">
      <c r="A70" s="61" t="s">
        <v>63</v>
      </c>
      <c r="B70" s="111">
        <v>113</v>
      </c>
      <c r="C70" s="5">
        <f t="shared" si="0"/>
        <v>2.360707794513966E-3</v>
      </c>
      <c r="E70" s="61" t="s">
        <v>25</v>
      </c>
      <c r="F70" s="111">
        <f>37+44</f>
        <v>81</v>
      </c>
      <c r="G70" s="5">
        <f t="shared" si="1"/>
        <v>4.0502025101255062E-3</v>
      </c>
    </row>
    <row r="71" spans="1:7" x14ac:dyDescent="0.25">
      <c r="A71" s="61" t="s">
        <v>221</v>
      </c>
      <c r="B71" s="111">
        <v>108</v>
      </c>
      <c r="C71" s="5">
        <f t="shared" si="0"/>
        <v>2.2562516974115781E-3</v>
      </c>
      <c r="E71" s="61" t="s">
        <v>26</v>
      </c>
      <c r="F71" s="111">
        <v>65</v>
      </c>
      <c r="G71" s="5">
        <f t="shared" si="1"/>
        <v>3.2501625081254064E-3</v>
      </c>
    </row>
    <row r="72" spans="1:7" x14ac:dyDescent="0.25">
      <c r="A72" s="61" t="s">
        <v>30</v>
      </c>
      <c r="B72" s="111">
        <v>89</v>
      </c>
      <c r="C72" s="5">
        <f t="shared" si="0"/>
        <v>1.8593185284225041E-3</v>
      </c>
      <c r="E72" s="61" t="s">
        <v>63</v>
      </c>
      <c r="F72" s="111">
        <v>46</v>
      </c>
      <c r="G72" s="5">
        <f t="shared" si="1"/>
        <v>2.3001150057502875E-3</v>
      </c>
    </row>
    <row r="73" spans="1:7" x14ac:dyDescent="0.25">
      <c r="A73" s="61" t="s">
        <v>256</v>
      </c>
      <c r="B73" s="111">
        <v>63</v>
      </c>
      <c r="C73" s="5">
        <f t="shared" si="0"/>
        <v>1.3161468234900871E-3</v>
      </c>
      <c r="E73" s="61" t="s">
        <v>154</v>
      </c>
      <c r="F73" s="111">
        <v>44</v>
      </c>
      <c r="G73" s="5">
        <f t="shared" si="1"/>
        <v>2.2001100055002751E-3</v>
      </c>
    </row>
    <row r="74" spans="1:7" x14ac:dyDescent="0.25">
      <c r="A74" s="61" t="s">
        <v>70</v>
      </c>
      <c r="B74" s="111">
        <v>58</v>
      </c>
      <c r="C74" s="5">
        <f t="shared" si="0"/>
        <v>1.2116907263876992E-3</v>
      </c>
      <c r="E74" s="61" t="s">
        <v>30</v>
      </c>
      <c r="F74" s="111">
        <v>42</v>
      </c>
      <c r="G74" s="5">
        <f t="shared" si="1"/>
        <v>2.1001050052502626E-3</v>
      </c>
    </row>
    <row r="75" spans="1:7" x14ac:dyDescent="0.25">
      <c r="A75" s="61" t="s">
        <v>20</v>
      </c>
      <c r="B75" s="111">
        <v>57</v>
      </c>
      <c r="C75" s="5">
        <f t="shared" si="0"/>
        <v>1.1907995069672217E-3</v>
      </c>
      <c r="E75" s="61" t="s">
        <v>73</v>
      </c>
      <c r="F75" s="111">
        <v>37</v>
      </c>
      <c r="G75" s="5">
        <f t="shared" si="1"/>
        <v>1.8500925046252312E-3</v>
      </c>
    </row>
    <row r="76" spans="1:7" x14ac:dyDescent="0.25">
      <c r="A76" s="89" t="s">
        <v>33</v>
      </c>
      <c r="B76" s="76">
        <v>2330</v>
      </c>
      <c r="C76" s="15">
        <f t="shared" si="0"/>
        <v>4.8676541249712747E-2</v>
      </c>
      <c r="E76" s="61" t="s">
        <v>155</v>
      </c>
      <c r="F76" s="111">
        <v>34</v>
      </c>
      <c r="G76" s="5">
        <f t="shared" si="1"/>
        <v>1.7000850042502124E-3</v>
      </c>
    </row>
    <row r="77" spans="1:7" ht="15.75" thickBot="1" x14ac:dyDescent="0.3">
      <c r="A77" s="126" t="s">
        <v>5</v>
      </c>
      <c r="B77" s="127">
        <f>SUM(B55:B76)</f>
        <v>47867</v>
      </c>
      <c r="C77" s="2"/>
      <c r="E77" s="61" t="s">
        <v>71</v>
      </c>
      <c r="F77" s="111">
        <v>31</v>
      </c>
      <c r="G77" s="5">
        <f t="shared" si="1"/>
        <v>1.5500775038751937E-3</v>
      </c>
    </row>
    <row r="78" spans="1:7" x14ac:dyDescent="0.25">
      <c r="E78" s="61" t="s">
        <v>70</v>
      </c>
      <c r="F78" s="111">
        <v>24</v>
      </c>
      <c r="G78" s="5">
        <f t="shared" si="1"/>
        <v>1.20006000300015E-3</v>
      </c>
    </row>
    <row r="79" spans="1:7" ht="18" customHeight="1" x14ac:dyDescent="0.25">
      <c r="E79" s="61" t="s">
        <v>32</v>
      </c>
      <c r="F79" s="111">
        <v>19</v>
      </c>
      <c r="G79" s="5">
        <f t="shared" si="1"/>
        <v>9.5004750237511881E-4</v>
      </c>
    </row>
    <row r="80" spans="1:7" x14ac:dyDescent="0.25">
      <c r="E80" s="89" t="s">
        <v>33</v>
      </c>
      <c r="F80" s="76">
        <v>432</v>
      </c>
      <c r="G80" s="15">
        <f t="shared" si="1"/>
        <v>2.16010800540027E-2</v>
      </c>
    </row>
    <row r="81" spans="1:7" ht="15.75" thickBot="1" x14ac:dyDescent="0.3">
      <c r="E81" s="126" t="s">
        <v>5</v>
      </c>
      <c r="F81" s="127">
        <f>SUM(F55:F80)</f>
        <v>19999</v>
      </c>
      <c r="G81" s="2"/>
    </row>
    <row r="83" spans="1:7" ht="15.75" x14ac:dyDescent="0.25">
      <c r="A83" s="83" t="s">
        <v>189</v>
      </c>
      <c r="B83" s="84"/>
      <c r="C83" s="84"/>
      <c r="D83" s="84"/>
    </row>
    <row r="84" spans="1:7" ht="36" customHeight="1" x14ac:dyDescent="0.25">
      <c r="A84" s="128" t="s">
        <v>190</v>
      </c>
      <c r="B84" s="128"/>
      <c r="C84" s="128"/>
      <c r="D84" s="128"/>
      <c r="E84" s="128"/>
      <c r="F84" s="128"/>
      <c r="G84" s="128"/>
    </row>
    <row r="85" spans="1:7" ht="23.25" customHeight="1" x14ac:dyDescent="0.25">
      <c r="A85" s="132" t="s">
        <v>191</v>
      </c>
      <c r="B85" s="132"/>
      <c r="C85" s="132"/>
      <c r="D85" s="132"/>
      <c r="E85" s="132"/>
      <c r="F85" s="132"/>
      <c r="G85" s="132"/>
    </row>
    <row r="86" spans="1:7" ht="25.5" customHeight="1" x14ac:dyDescent="0.25">
      <c r="A86" s="132" t="s">
        <v>192</v>
      </c>
      <c r="B86" s="132"/>
      <c r="C86" s="132"/>
      <c r="D86" s="132"/>
      <c r="E86" s="132"/>
      <c r="F86" s="132"/>
      <c r="G86" s="132"/>
    </row>
    <row r="87" spans="1:7" ht="39.75" customHeight="1" x14ac:dyDescent="0.25">
      <c r="A87" s="128" t="s">
        <v>193</v>
      </c>
      <c r="B87" s="128"/>
      <c r="C87" s="128"/>
      <c r="D87" s="128"/>
      <c r="E87" s="128"/>
      <c r="F87" s="128"/>
      <c r="G87" s="128"/>
    </row>
    <row r="88" spans="1:7" ht="24.75" customHeight="1" x14ac:dyDescent="0.25">
      <c r="A88" s="129" t="s">
        <v>257</v>
      </c>
      <c r="B88" s="130"/>
      <c r="C88" s="130"/>
      <c r="D88" s="130"/>
      <c r="E88" s="130"/>
      <c r="F88" s="130"/>
      <c r="G88" s="130"/>
    </row>
    <row r="89" spans="1:7" ht="41.25" customHeight="1" x14ac:dyDescent="0.25">
      <c r="A89" s="129" t="s">
        <v>259</v>
      </c>
      <c r="B89" s="129"/>
      <c r="C89" s="129"/>
      <c r="D89" s="129"/>
      <c r="E89" s="129"/>
      <c r="F89" s="129"/>
      <c r="G89" s="129"/>
    </row>
    <row r="90" spans="1:7" ht="24" customHeight="1" x14ac:dyDescent="0.25">
      <c r="A90" s="131" t="s">
        <v>260</v>
      </c>
      <c r="B90" s="131"/>
      <c r="C90" s="131"/>
      <c r="D90" s="131"/>
      <c r="E90" s="131"/>
      <c r="F90" s="131"/>
      <c r="G90" s="131"/>
    </row>
    <row r="92" spans="1:7" ht="23.25" customHeight="1" x14ac:dyDescent="0.25"/>
    <row r="96" spans="1:7" ht="15.75" x14ac:dyDescent="0.25">
      <c r="A96" s="84"/>
      <c r="B96" s="84"/>
      <c r="C96" s="84"/>
      <c r="D96" s="84"/>
      <c r="E96" s="84"/>
      <c r="F96" s="84"/>
      <c r="G96" s="84"/>
    </row>
    <row r="97" spans="1:7" ht="15.75" x14ac:dyDescent="0.25">
      <c r="A97" s="84"/>
      <c r="B97" s="84"/>
      <c r="C97" s="84"/>
      <c r="D97" s="84"/>
      <c r="E97" s="84"/>
      <c r="F97" s="84"/>
      <c r="G97" s="84"/>
    </row>
    <row r="98" spans="1:7" ht="11.25" customHeight="1" x14ac:dyDescent="0.25">
      <c r="A98" s="84"/>
      <c r="B98" s="84"/>
      <c r="C98" s="84"/>
      <c r="D98" s="84"/>
      <c r="E98" s="84"/>
      <c r="F98" s="84"/>
      <c r="G98" s="84"/>
    </row>
    <row r="99" spans="1:7" ht="15.75" x14ac:dyDescent="0.25">
      <c r="A99" s="84"/>
      <c r="B99" s="84"/>
      <c r="C99" s="84"/>
      <c r="D99" s="84"/>
      <c r="E99" s="84"/>
      <c r="F99" s="84"/>
      <c r="G99" s="84"/>
    </row>
    <row r="100" spans="1:7" ht="34.5" customHeight="1" x14ac:dyDescent="0.25">
      <c r="A100" s="84" t="s">
        <v>194</v>
      </c>
      <c r="B100" s="84"/>
      <c r="C100" s="84"/>
      <c r="D100" s="84"/>
      <c r="E100" s="84"/>
      <c r="F100" s="84"/>
      <c r="G100" s="84"/>
    </row>
    <row r="101" spans="1:7" ht="34.5" customHeight="1" x14ac:dyDescent="0.25">
      <c r="A101" s="84"/>
      <c r="B101" s="84"/>
      <c r="C101" s="84"/>
      <c r="D101" s="84"/>
      <c r="E101" s="84"/>
      <c r="F101" s="84"/>
      <c r="G101" s="84"/>
    </row>
    <row r="102" spans="1:7" ht="21.75" customHeight="1" x14ac:dyDescent="0.25">
      <c r="A102" s="84"/>
      <c r="B102" s="84"/>
      <c r="C102" s="84"/>
      <c r="D102" s="84"/>
      <c r="E102" s="84"/>
      <c r="F102" s="84"/>
      <c r="G102" s="84"/>
    </row>
    <row r="103" spans="1:7" ht="33.75" customHeight="1" x14ac:dyDescent="0.25">
      <c r="A103" s="84"/>
      <c r="B103" s="84"/>
      <c r="C103" s="84"/>
      <c r="D103" s="84"/>
      <c r="E103" s="84"/>
      <c r="F103" s="84"/>
      <c r="G103" s="84"/>
    </row>
    <row r="104" spans="1:7" ht="21" customHeight="1" x14ac:dyDescent="0.25">
      <c r="A104" s="84"/>
      <c r="B104" s="84"/>
      <c r="C104" s="84"/>
      <c r="D104" s="84"/>
      <c r="E104" s="84"/>
      <c r="F104" s="84"/>
      <c r="G104" s="84"/>
    </row>
    <row r="105" spans="1:7" ht="21" customHeight="1" x14ac:dyDescent="0.25">
      <c r="A105" s="85"/>
      <c r="B105" s="85"/>
      <c r="C105" s="85"/>
      <c r="D105" s="85"/>
      <c r="E105" s="85"/>
      <c r="F105" s="85"/>
      <c r="G105" s="85"/>
    </row>
    <row r="106" spans="1:7" ht="15.75" x14ac:dyDescent="0.25">
      <c r="B106" s="84"/>
      <c r="C106" s="84"/>
      <c r="D106" s="84"/>
      <c r="E106" s="84"/>
      <c r="F106" s="84"/>
      <c r="G106" s="84"/>
    </row>
    <row r="107" spans="1:7" ht="35.25" customHeight="1" x14ac:dyDescent="0.25"/>
    <row r="116" ht="48" customHeight="1" x14ac:dyDescent="0.25"/>
    <row r="118" ht="52.5" customHeight="1" x14ac:dyDescent="0.25"/>
    <row r="125" ht="36.75" customHeight="1" x14ac:dyDescent="0.25"/>
    <row r="127" ht="42" customHeight="1" x14ac:dyDescent="0.25"/>
    <row r="128" ht="50.25" customHeight="1" x14ac:dyDescent="0.25"/>
    <row r="139" ht="20.100000000000001" customHeight="1" x14ac:dyDescent="0.25"/>
  </sheetData>
  <mergeCells count="20">
    <mergeCell ref="A53:C53"/>
    <mergeCell ref="E53:G53"/>
    <mergeCell ref="A1:G1"/>
    <mergeCell ref="A3:C3"/>
    <mergeCell ref="A9:G9"/>
    <mergeCell ref="A11:C11"/>
    <mergeCell ref="A22:G22"/>
    <mergeCell ref="A24:C24"/>
    <mergeCell ref="A35:G35"/>
    <mergeCell ref="A37:C37"/>
    <mergeCell ref="A43:G43"/>
    <mergeCell ref="A45:C45"/>
    <mergeCell ref="A51:G51"/>
    <mergeCell ref="A84:G84"/>
    <mergeCell ref="A87:G87"/>
    <mergeCell ref="A88:G88"/>
    <mergeCell ref="A89:G89"/>
    <mergeCell ref="A90:G90"/>
    <mergeCell ref="A85:G85"/>
    <mergeCell ref="A86:G86"/>
  </mergeCells>
  <phoneticPr fontId="19" type="noConversion"/>
  <pageMargins left="0.25" right="0.25" top="0.25" bottom="0.25" header="0.05" footer="0.05"/>
  <pageSetup scale="76" fitToHeight="0" orientation="portrait"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U134"/>
  <sheetViews>
    <sheetView zoomScaleNormal="100" zoomScalePageLayoutView="150" workbookViewId="0">
      <selection activeCell="B7" sqref="B7"/>
    </sheetView>
  </sheetViews>
  <sheetFormatPr defaultColWidth="9.140625" defaultRowHeight="15" x14ac:dyDescent="0.25"/>
  <cols>
    <col min="1" max="1" width="33.85546875" style="20" customWidth="1"/>
    <col min="2" max="2" width="19.140625" style="20" customWidth="1"/>
    <col min="3" max="3" width="10" style="20" bestFit="1" customWidth="1"/>
    <col min="4" max="4" width="9.140625" style="20"/>
    <col min="5" max="5" width="39" style="20" customWidth="1"/>
    <col min="6" max="6" width="18.42578125" style="20" bestFit="1" customWidth="1"/>
    <col min="7" max="7" width="10" style="20" bestFit="1" customWidth="1"/>
    <col min="8" max="8" width="9.140625" style="20"/>
    <col min="9" max="9" width="26.7109375" style="20" bestFit="1" customWidth="1"/>
    <col min="10" max="16384" width="9.140625" style="20"/>
  </cols>
  <sheetData>
    <row r="1" spans="1:11" ht="25.5" customHeight="1" x14ac:dyDescent="0.35">
      <c r="A1" s="148" t="s">
        <v>183</v>
      </c>
      <c r="B1" s="148"/>
      <c r="C1" s="148"/>
      <c r="D1" s="148"/>
      <c r="E1" s="148"/>
      <c r="F1" s="148"/>
    </row>
    <row r="2" spans="1:11" ht="18.75" x14ac:dyDescent="0.3">
      <c r="A2" s="149" t="s">
        <v>159</v>
      </c>
      <c r="B2" s="149"/>
      <c r="C2" s="149"/>
      <c r="D2" s="47"/>
      <c r="E2" s="150" t="s">
        <v>181</v>
      </c>
      <c r="F2" s="150"/>
      <c r="G2" s="150"/>
    </row>
    <row r="3" spans="1:11" ht="30.75" customHeight="1" x14ac:dyDescent="0.25">
      <c r="A3" s="151" t="s">
        <v>160</v>
      </c>
      <c r="B3" s="151"/>
      <c r="C3" s="151"/>
      <c r="D3" s="47"/>
      <c r="E3" s="152" t="s">
        <v>162</v>
      </c>
      <c r="F3" s="152"/>
      <c r="G3" s="152"/>
    </row>
    <row r="4" spans="1:11" ht="66.75" customHeight="1" thickBot="1" x14ac:dyDescent="0.3">
      <c r="E4" s="156" t="s">
        <v>163</v>
      </c>
      <c r="F4" s="156"/>
      <c r="G4" s="156"/>
    </row>
    <row r="5" spans="1:11" ht="18" thickBot="1" x14ac:dyDescent="0.35">
      <c r="A5" s="140" t="s">
        <v>34</v>
      </c>
      <c r="B5" s="141"/>
      <c r="C5" s="142"/>
      <c r="E5" s="140" t="s">
        <v>156</v>
      </c>
      <c r="F5" s="141"/>
      <c r="G5" s="142"/>
      <c r="I5" s="160"/>
      <c r="J5" s="160"/>
      <c r="K5" s="28"/>
    </row>
    <row r="6" spans="1:11" x14ac:dyDescent="0.25">
      <c r="A6" s="12" t="s">
        <v>0</v>
      </c>
      <c r="B6" s="4" t="s">
        <v>1</v>
      </c>
      <c r="C6" s="11" t="s">
        <v>2</v>
      </c>
      <c r="E6" s="12" t="s">
        <v>54</v>
      </c>
      <c r="F6" s="116" t="s">
        <v>1</v>
      </c>
      <c r="G6" s="11" t="s">
        <v>2</v>
      </c>
      <c r="I6" s="28"/>
      <c r="J6" s="28"/>
      <c r="K6" s="28"/>
    </row>
    <row r="7" spans="1:11" x14ac:dyDescent="0.25">
      <c r="A7" s="22" t="s">
        <v>3</v>
      </c>
      <c r="B7" s="6">
        <f>SUM('1:6'!B7)</f>
        <v>681588</v>
      </c>
      <c r="C7" s="5">
        <f>B7/$B$9</f>
        <v>0.93437977668259176</v>
      </c>
      <c r="E7" s="61" t="s">
        <v>55</v>
      </c>
      <c r="F7" s="111">
        <f>SUM('1:6'!F7)</f>
        <v>296537</v>
      </c>
      <c r="G7" s="57">
        <f>F7/$F$9</f>
        <v>0.95684876254396434</v>
      </c>
      <c r="I7" s="28"/>
      <c r="J7" s="28"/>
      <c r="K7" s="28"/>
    </row>
    <row r="8" spans="1:11" x14ac:dyDescent="0.25">
      <c r="A8" s="13" t="s">
        <v>196</v>
      </c>
      <c r="B8" s="76">
        <f>SUM('1:6'!B8)</f>
        <v>47867</v>
      </c>
      <c r="C8" s="15">
        <f>B8/$B$9</f>
        <v>6.5620223317408202E-2</v>
      </c>
      <c r="E8" s="89" t="s">
        <v>58</v>
      </c>
      <c r="F8" s="76">
        <f>SUM('1:6'!F8)</f>
        <v>13373</v>
      </c>
      <c r="G8" s="15">
        <f>F8/$F$9</f>
        <v>4.3151237456035621E-2</v>
      </c>
      <c r="I8" s="28"/>
      <c r="J8" s="28"/>
      <c r="K8" s="28"/>
    </row>
    <row r="9" spans="1:11" ht="15.75" thickBot="1" x14ac:dyDescent="0.3">
      <c r="A9" s="23" t="s">
        <v>5</v>
      </c>
      <c r="B9" s="3">
        <f>SUM(B7:B8)</f>
        <v>729455</v>
      </c>
      <c r="C9" s="2"/>
      <c r="E9" s="23" t="s">
        <v>5</v>
      </c>
      <c r="F9" s="3">
        <f>SUM(F7:F8)</f>
        <v>309910</v>
      </c>
      <c r="G9" s="2"/>
      <c r="I9" s="28"/>
      <c r="J9" s="28"/>
      <c r="K9" s="28"/>
    </row>
    <row r="10" spans="1:11" x14ac:dyDescent="0.25">
      <c r="A10" s="20" t="s">
        <v>177</v>
      </c>
      <c r="E10" s="20" t="s">
        <v>172</v>
      </c>
      <c r="I10" s="28"/>
      <c r="J10" s="28"/>
      <c r="K10" s="28"/>
    </row>
    <row r="11" spans="1:11" ht="15.75" thickBot="1" x14ac:dyDescent="0.3">
      <c r="I11" s="28"/>
      <c r="J11" s="28"/>
      <c r="K11" s="28"/>
    </row>
    <row r="12" spans="1:11" ht="35.25" customHeight="1" thickBot="1" x14ac:dyDescent="0.35">
      <c r="A12" s="140" t="s">
        <v>35</v>
      </c>
      <c r="B12" s="141"/>
      <c r="C12" s="142"/>
      <c r="E12" s="50" t="s">
        <v>56</v>
      </c>
      <c r="F12" s="51"/>
      <c r="G12" s="52"/>
      <c r="I12" s="28"/>
      <c r="J12" s="28"/>
      <c r="K12" s="28"/>
    </row>
    <row r="13" spans="1:11" x14ac:dyDescent="0.25">
      <c r="A13" s="12" t="s">
        <v>6</v>
      </c>
      <c r="B13" s="4" t="s">
        <v>7</v>
      </c>
      <c r="C13" s="11" t="s">
        <v>2</v>
      </c>
      <c r="E13" s="12" t="s">
        <v>6</v>
      </c>
      <c r="F13" s="4" t="s">
        <v>7</v>
      </c>
      <c r="G13" s="11" t="s">
        <v>2</v>
      </c>
      <c r="I13" s="28"/>
      <c r="J13" s="28"/>
      <c r="K13" s="28"/>
    </row>
    <row r="14" spans="1:11" ht="15" customHeight="1" x14ac:dyDescent="0.25">
      <c r="A14" s="22" t="s">
        <v>36</v>
      </c>
      <c r="B14" s="6">
        <f>SUM('1:6'!B14)</f>
        <v>73330</v>
      </c>
      <c r="C14" s="5">
        <f>B14/$B$21</f>
        <v>0.10052710585299984</v>
      </c>
      <c r="E14" s="22" t="s">
        <v>36</v>
      </c>
      <c r="F14" s="6">
        <f>SUM('1:6'!F14)</f>
        <v>16181</v>
      </c>
      <c r="G14" s="5">
        <f t="shared" ref="G14:G19" si="0">F14/$F$20</f>
        <v>7.9709359605911329E-2</v>
      </c>
      <c r="I14" s="28"/>
      <c r="J14" s="28"/>
      <c r="K14" s="28"/>
    </row>
    <row r="15" spans="1:11" x14ac:dyDescent="0.25">
      <c r="A15" s="22" t="s">
        <v>37</v>
      </c>
      <c r="B15" s="6">
        <f>SUM('1:6'!B15)</f>
        <v>99323</v>
      </c>
      <c r="C15" s="5">
        <f t="shared" ref="C15:C20" si="1">B15/$B$21</f>
        <v>0.13616055822497619</v>
      </c>
      <c r="E15" s="22" t="s">
        <v>37</v>
      </c>
      <c r="F15" s="6">
        <f>SUM('1:6'!F15)</f>
        <v>24188</v>
      </c>
      <c r="G15" s="5">
        <f t="shared" si="0"/>
        <v>0.11915270935960591</v>
      </c>
      <c r="I15" s="28"/>
      <c r="J15" s="28"/>
      <c r="K15" s="28"/>
    </row>
    <row r="16" spans="1:11" x14ac:dyDescent="0.25">
      <c r="A16" s="22" t="s">
        <v>38</v>
      </c>
      <c r="B16" s="6">
        <f>SUM('1:6'!B16)</f>
        <v>106911</v>
      </c>
      <c r="C16" s="5">
        <f t="shared" si="1"/>
        <v>0.14656284486363105</v>
      </c>
      <c r="E16" s="22" t="s">
        <v>38</v>
      </c>
      <c r="F16" s="6">
        <f>SUM('1:6'!F16)</f>
        <v>29454</v>
      </c>
      <c r="G16" s="5">
        <f t="shared" si="0"/>
        <v>0.14509359605911329</v>
      </c>
      <c r="I16" s="28"/>
      <c r="J16" s="28"/>
      <c r="K16" s="28"/>
    </row>
    <row r="17" spans="1:11" x14ac:dyDescent="0.25">
      <c r="A17" s="22" t="s">
        <v>39</v>
      </c>
      <c r="B17" s="6">
        <f>SUM('1:6'!B17)</f>
        <v>108444</v>
      </c>
      <c r="C17" s="5">
        <f t="shared" si="1"/>
        <v>0.14866441384321172</v>
      </c>
      <c r="E17" s="22" t="s">
        <v>39</v>
      </c>
      <c r="F17" s="6">
        <f>SUM('1:6'!F17)</f>
        <v>30482</v>
      </c>
      <c r="G17" s="5">
        <f t="shared" si="0"/>
        <v>0.1501576354679803</v>
      </c>
      <c r="I17" s="28"/>
      <c r="J17" s="28"/>
      <c r="K17" s="28"/>
    </row>
    <row r="18" spans="1:11" x14ac:dyDescent="0.25">
      <c r="A18" s="22" t="s">
        <v>40</v>
      </c>
      <c r="B18" s="6">
        <f>SUM('1:6'!B18)</f>
        <v>95166</v>
      </c>
      <c r="C18" s="5">
        <f t="shared" si="1"/>
        <v>0.1304617831120494</v>
      </c>
      <c r="E18" s="22" t="s">
        <v>40</v>
      </c>
      <c r="F18" s="6">
        <f>SUM('1:6'!F18)</f>
        <v>27211</v>
      </c>
      <c r="G18" s="5">
        <f t="shared" si="0"/>
        <v>0.13404433497536947</v>
      </c>
      <c r="I18" s="28"/>
      <c r="J18" s="28"/>
      <c r="K18" s="28"/>
    </row>
    <row r="19" spans="1:11" ht="18" customHeight="1" x14ac:dyDescent="0.25">
      <c r="A19" s="22" t="s">
        <v>8</v>
      </c>
      <c r="B19" s="6">
        <f>SUM('1:6'!B19)</f>
        <v>230122</v>
      </c>
      <c r="C19" s="5">
        <f t="shared" si="1"/>
        <v>0.31547113941230098</v>
      </c>
      <c r="E19" s="13" t="s">
        <v>8</v>
      </c>
      <c r="F19" s="76">
        <f>SUM('1:6'!F19)</f>
        <v>75484</v>
      </c>
      <c r="G19" s="15">
        <f t="shared" si="0"/>
        <v>0.37184236453201969</v>
      </c>
      <c r="I19" s="28"/>
      <c r="J19" s="28"/>
      <c r="K19" s="28"/>
    </row>
    <row r="20" spans="1:11" ht="15" customHeight="1" thickBot="1" x14ac:dyDescent="0.3">
      <c r="A20" s="13" t="s">
        <v>9</v>
      </c>
      <c r="B20" s="76">
        <f>SUM('1:6'!B20)</f>
        <v>16159</v>
      </c>
      <c r="C20" s="15">
        <f t="shared" si="1"/>
        <v>2.2152154690830827E-2</v>
      </c>
      <c r="E20" s="58" t="s">
        <v>5</v>
      </c>
      <c r="F20" s="3">
        <f>SUM(F14:F19)</f>
        <v>203000</v>
      </c>
      <c r="G20" s="59"/>
      <c r="I20" s="28"/>
      <c r="J20" s="28"/>
      <c r="K20" s="28"/>
    </row>
    <row r="21" spans="1:11" ht="52.5" customHeight="1" thickBot="1" x14ac:dyDescent="0.3">
      <c r="A21" s="23" t="s">
        <v>5</v>
      </c>
      <c r="B21" s="3">
        <f>SUM(B14:B20)</f>
        <v>729455</v>
      </c>
      <c r="C21" s="2"/>
      <c r="E21" s="161" t="s">
        <v>164</v>
      </c>
      <c r="F21" s="162"/>
      <c r="G21" s="163"/>
      <c r="I21" s="28"/>
      <c r="J21" s="28"/>
      <c r="K21" s="28"/>
    </row>
    <row r="22" spans="1:11" x14ac:dyDescent="0.25">
      <c r="A22" s="20" t="s">
        <v>177</v>
      </c>
      <c r="I22" s="28"/>
      <c r="J22" s="28"/>
      <c r="K22" s="28"/>
    </row>
    <row r="23" spans="1:11" ht="15.75" thickBot="1" x14ac:dyDescent="0.3">
      <c r="I23" s="28"/>
      <c r="J23" s="28"/>
      <c r="K23" s="28"/>
    </row>
    <row r="24" spans="1:11" ht="35.25" customHeight="1" thickBot="1" x14ac:dyDescent="0.35">
      <c r="A24" s="140" t="s">
        <v>10</v>
      </c>
      <c r="B24" s="141"/>
      <c r="C24" s="142"/>
      <c r="E24" s="136" t="s">
        <v>57</v>
      </c>
      <c r="F24" s="137"/>
      <c r="G24" s="138"/>
      <c r="I24" s="28"/>
      <c r="J24" s="28"/>
      <c r="K24" s="28"/>
    </row>
    <row r="25" spans="1:11" x14ac:dyDescent="0.25">
      <c r="A25" s="12" t="s">
        <v>6</v>
      </c>
      <c r="B25" s="4" t="s">
        <v>7</v>
      </c>
      <c r="C25" s="11" t="s">
        <v>2</v>
      </c>
      <c r="E25" s="12" t="s">
        <v>6</v>
      </c>
      <c r="F25" s="4" t="s">
        <v>7</v>
      </c>
      <c r="G25" s="11" t="s">
        <v>2</v>
      </c>
      <c r="I25" s="28"/>
      <c r="J25" s="28"/>
      <c r="K25" s="28"/>
    </row>
    <row r="26" spans="1:11" ht="14.45" customHeight="1" x14ac:dyDescent="0.25">
      <c r="A26" s="22" t="s">
        <v>36</v>
      </c>
      <c r="B26" s="6">
        <f>SUM('1:6'!B26)</f>
        <v>8984</v>
      </c>
      <c r="C26" s="5">
        <f>B26/$B$33</f>
        <v>0.18768671527357053</v>
      </c>
      <c r="E26" s="22" t="s">
        <v>36</v>
      </c>
      <c r="F26" s="6">
        <f>SUM('1:6'!F26)</f>
        <v>2038</v>
      </c>
      <c r="G26" s="5">
        <f t="shared" ref="G26:G31" si="2">F26/$F$32</f>
        <v>0.25761597775249651</v>
      </c>
      <c r="I26" s="28"/>
      <c r="J26" s="28"/>
      <c r="K26" s="28"/>
    </row>
    <row r="27" spans="1:11" ht="15" customHeight="1" x14ac:dyDescent="0.25">
      <c r="A27" s="22" t="s">
        <v>37</v>
      </c>
      <c r="B27" s="6">
        <f>SUM('1:6'!B27)</f>
        <v>11015</v>
      </c>
      <c r="C27" s="5">
        <f t="shared" ref="C27:C32" si="3">B27/$B$33</f>
        <v>0.23011678191656046</v>
      </c>
      <c r="E27" s="22" t="s">
        <v>37</v>
      </c>
      <c r="F27" s="6">
        <f>SUM('1:6'!F27)</f>
        <v>1958</v>
      </c>
      <c r="G27" s="5">
        <f t="shared" si="2"/>
        <v>0.24750347617241816</v>
      </c>
      <c r="I27" s="28"/>
      <c r="J27" s="28"/>
      <c r="K27" s="28"/>
    </row>
    <row r="28" spans="1:11" ht="14.45" customHeight="1" x14ac:dyDescent="0.25">
      <c r="A28" s="22" t="s">
        <v>38</v>
      </c>
      <c r="B28" s="6">
        <f>SUM('1:6'!B28)</f>
        <v>9025</v>
      </c>
      <c r="C28" s="5">
        <f t="shared" si="3"/>
        <v>0.18854325526981011</v>
      </c>
      <c r="E28" s="22" t="s">
        <v>38</v>
      </c>
      <c r="F28" s="6">
        <f>SUM('1:6'!F28)</f>
        <v>1506</v>
      </c>
      <c r="G28" s="5">
        <f t="shared" si="2"/>
        <v>0.19036784224497535</v>
      </c>
      <c r="I28" s="28"/>
      <c r="J28" s="28"/>
      <c r="K28" s="28"/>
    </row>
    <row r="29" spans="1:11" x14ac:dyDescent="0.25">
      <c r="A29" s="22" t="s">
        <v>39</v>
      </c>
      <c r="B29" s="6">
        <f>SUM('1:6'!B29)</f>
        <v>6689</v>
      </c>
      <c r="C29" s="5">
        <f t="shared" si="3"/>
        <v>0.13974136670357448</v>
      </c>
      <c r="E29" s="22" t="s">
        <v>39</v>
      </c>
      <c r="F29" s="6">
        <f>SUM('1:6'!F29)</f>
        <v>1109</v>
      </c>
      <c r="G29" s="5">
        <f t="shared" si="2"/>
        <v>0.14018455315383643</v>
      </c>
      <c r="I29" s="28"/>
      <c r="J29" s="28"/>
      <c r="K29" s="28"/>
    </row>
    <row r="30" spans="1:11" x14ac:dyDescent="0.25">
      <c r="A30" s="22" t="s">
        <v>40</v>
      </c>
      <c r="B30" s="6">
        <f>SUM('1:6'!B30)</f>
        <v>4549</v>
      </c>
      <c r="C30" s="5">
        <f t="shared" si="3"/>
        <v>9.5034157143752476E-2</v>
      </c>
      <c r="E30" s="22" t="s">
        <v>40</v>
      </c>
      <c r="F30" s="6">
        <f>SUM('1:6'!F30)</f>
        <v>523</v>
      </c>
      <c r="G30" s="5">
        <f t="shared" si="2"/>
        <v>6.6110479079762363E-2</v>
      </c>
      <c r="I30" s="28"/>
      <c r="J30" s="28"/>
      <c r="K30" s="28"/>
    </row>
    <row r="31" spans="1:11" x14ac:dyDescent="0.25">
      <c r="A31" s="22" t="s">
        <v>8</v>
      </c>
      <c r="B31" s="6">
        <f>SUM('1:6'!B31)</f>
        <v>6697</v>
      </c>
      <c r="C31" s="5">
        <f t="shared" si="3"/>
        <v>0.1399084964589383</v>
      </c>
      <c r="E31" s="13" t="s">
        <v>8</v>
      </c>
      <c r="F31" s="6">
        <f>SUM('1:6'!F31)</f>
        <v>777</v>
      </c>
      <c r="G31" s="15">
        <f t="shared" si="2"/>
        <v>9.821767159651118E-2</v>
      </c>
      <c r="I31" s="28"/>
      <c r="J31" s="28"/>
      <c r="K31" s="28"/>
    </row>
    <row r="32" spans="1:11" ht="15.75" thickBot="1" x14ac:dyDescent="0.3">
      <c r="A32" s="13" t="s">
        <v>9</v>
      </c>
      <c r="B32" s="6">
        <f>SUM('1:6'!B32)</f>
        <v>908</v>
      </c>
      <c r="C32" s="15">
        <f t="shared" si="3"/>
        <v>1.8969227233793635E-2</v>
      </c>
      <c r="E32" s="49" t="s">
        <v>5</v>
      </c>
      <c r="F32" s="60">
        <f>SUM(F26:F31)</f>
        <v>7911</v>
      </c>
      <c r="G32" s="2"/>
      <c r="I32" s="28"/>
      <c r="J32" s="28"/>
      <c r="K32" s="28"/>
    </row>
    <row r="33" spans="1:7" ht="15.75" thickBot="1" x14ac:dyDescent="0.3">
      <c r="A33" s="23" t="s">
        <v>5</v>
      </c>
      <c r="B33" s="60">
        <f>SUM(B26:B32)</f>
        <v>47867</v>
      </c>
      <c r="C33" s="2"/>
    </row>
    <row r="34" spans="1:7" ht="37.5" customHeight="1" thickBot="1" x14ac:dyDescent="0.35">
      <c r="A34" s="28"/>
      <c r="B34" s="6"/>
      <c r="C34" s="28"/>
      <c r="E34" s="136" t="s">
        <v>59</v>
      </c>
      <c r="F34" s="137"/>
      <c r="G34" s="138"/>
    </row>
    <row r="35" spans="1:7" ht="18" thickBot="1" x14ac:dyDescent="0.35">
      <c r="A35" s="136" t="s">
        <v>176</v>
      </c>
      <c r="B35" s="137"/>
      <c r="C35" s="138"/>
      <c r="E35" s="12" t="s">
        <v>6</v>
      </c>
      <c r="F35" s="4" t="s">
        <v>7</v>
      </c>
      <c r="G35" s="11" t="s">
        <v>2</v>
      </c>
    </row>
    <row r="36" spans="1:7" x14ac:dyDescent="0.25">
      <c r="A36" s="12" t="s">
        <v>0</v>
      </c>
      <c r="B36" s="4" t="s">
        <v>1</v>
      </c>
      <c r="C36" s="11" t="s">
        <v>2</v>
      </c>
      <c r="E36" s="22" t="s">
        <v>36</v>
      </c>
      <c r="F36" s="6">
        <f>F26</f>
        <v>2038</v>
      </c>
      <c r="G36" s="5">
        <f>F36/$F$38</f>
        <v>0.51001001001001001</v>
      </c>
    </row>
    <row r="37" spans="1:7" x14ac:dyDescent="0.25">
      <c r="A37" s="22" t="s">
        <v>3</v>
      </c>
      <c r="B37" s="6">
        <f>SUM('1:6'!B37)</f>
        <v>64346</v>
      </c>
      <c r="C37" s="5">
        <f>B37/B39</f>
        <v>0.87748534024273828</v>
      </c>
      <c r="E37" s="13" t="s">
        <v>37</v>
      </c>
      <c r="F37" s="14">
        <f>F27</f>
        <v>1958</v>
      </c>
      <c r="G37" s="15">
        <f>F37/$F$38</f>
        <v>0.48998998998998999</v>
      </c>
    </row>
    <row r="38" spans="1:7" ht="15.75" thickBot="1" x14ac:dyDescent="0.3">
      <c r="A38" s="13" t="s">
        <v>196</v>
      </c>
      <c r="B38" s="6">
        <f>SUM('1:6'!B38)</f>
        <v>8984</v>
      </c>
      <c r="C38" s="15">
        <f>B38/B39</f>
        <v>0.1225146597572617</v>
      </c>
      <c r="E38" s="23" t="s">
        <v>5</v>
      </c>
      <c r="F38" s="3">
        <f>SUM(F36:F37)</f>
        <v>3996</v>
      </c>
      <c r="G38" s="2"/>
    </row>
    <row r="39" spans="1:7" ht="15.75" thickBot="1" x14ac:dyDescent="0.3">
      <c r="A39" s="23" t="s">
        <v>5</v>
      </c>
      <c r="B39" s="60">
        <f>SUM(B37:B38)</f>
        <v>73330</v>
      </c>
      <c r="C39" s="27"/>
    </row>
    <row r="40" spans="1:7" ht="34.5" customHeight="1" thickBot="1" x14ac:dyDescent="0.35">
      <c r="A40" s="28"/>
      <c r="B40" s="6"/>
      <c r="C40" s="28"/>
      <c r="E40" s="157" t="s">
        <v>60</v>
      </c>
      <c r="F40" s="158"/>
      <c r="G40" s="159"/>
    </row>
    <row r="41" spans="1:7" ht="36.75" customHeight="1" thickBot="1" x14ac:dyDescent="0.35">
      <c r="A41" s="136" t="s">
        <v>174</v>
      </c>
      <c r="B41" s="137"/>
      <c r="C41" s="138"/>
      <c r="E41" s="12" t="s">
        <v>12</v>
      </c>
      <c r="F41" s="4" t="s">
        <v>1</v>
      </c>
      <c r="G41" s="11" t="s">
        <v>2</v>
      </c>
    </row>
    <row r="42" spans="1:7" x14ac:dyDescent="0.25">
      <c r="A42" s="12" t="s">
        <v>0</v>
      </c>
      <c r="B42" s="4" t="s">
        <v>1</v>
      </c>
      <c r="C42" s="11" t="s">
        <v>2</v>
      </c>
      <c r="E42" s="61" t="s">
        <v>14</v>
      </c>
      <c r="F42" s="56">
        <v>4849</v>
      </c>
      <c r="G42" s="5">
        <f>F42/$F$64</f>
        <v>0.61294400202250032</v>
      </c>
    </row>
    <row r="43" spans="1:7" x14ac:dyDescent="0.25">
      <c r="A43" s="22" t="s">
        <v>3</v>
      </c>
      <c r="B43" s="6">
        <f>SUM('1:6'!B43)</f>
        <v>88308</v>
      </c>
      <c r="C43" s="5">
        <f>B43/B45</f>
        <v>0.88909920159479683</v>
      </c>
      <c r="E43" s="61" t="s">
        <v>13</v>
      </c>
      <c r="F43" s="111">
        <v>1818</v>
      </c>
      <c r="G43" s="5">
        <f t="shared" ref="G43:G63" si="4">F43/$F$64</f>
        <v>0.22980659840728099</v>
      </c>
    </row>
    <row r="44" spans="1:7" x14ac:dyDescent="0.25">
      <c r="A44" s="13" t="s">
        <v>196</v>
      </c>
      <c r="B44" s="6">
        <f>SUM('1:6'!B44)</f>
        <v>11015</v>
      </c>
      <c r="C44" s="15">
        <f>B44/B45</f>
        <v>0.11090079840520323</v>
      </c>
      <c r="E44" s="61" t="s">
        <v>16</v>
      </c>
      <c r="F44" s="111">
        <v>250</v>
      </c>
      <c r="G44" s="5">
        <f t="shared" si="4"/>
        <v>3.1601567437744914E-2</v>
      </c>
    </row>
    <row r="45" spans="1:7" ht="15.75" thickBot="1" x14ac:dyDescent="0.3">
      <c r="A45" s="23" t="s">
        <v>5</v>
      </c>
      <c r="B45" s="60">
        <f>SUM(B43:B44)</f>
        <v>99323</v>
      </c>
      <c r="C45" s="2"/>
      <c r="E45" s="61" t="s">
        <v>32</v>
      </c>
      <c r="F45" s="111">
        <v>132</v>
      </c>
      <c r="G45" s="5">
        <f t="shared" si="4"/>
        <v>1.6685627607129314E-2</v>
      </c>
    </row>
    <row r="46" spans="1:7" ht="15.75" thickBot="1" x14ac:dyDescent="0.3">
      <c r="A46" s="28"/>
      <c r="B46" s="6"/>
      <c r="C46" s="28"/>
      <c r="E46" s="61" t="s">
        <v>17</v>
      </c>
      <c r="F46" s="111">
        <v>101</v>
      </c>
      <c r="G46" s="5">
        <f t="shared" si="4"/>
        <v>1.2767033244848944E-2</v>
      </c>
    </row>
    <row r="47" spans="1:7" ht="18" thickBot="1" x14ac:dyDescent="0.35">
      <c r="A47" s="136" t="s">
        <v>41</v>
      </c>
      <c r="B47" s="137"/>
      <c r="C47" s="138"/>
      <c r="E47" s="61" t="s">
        <v>23</v>
      </c>
      <c r="F47" s="111">
        <f>17+75</f>
        <v>92</v>
      </c>
      <c r="G47" s="5">
        <f t="shared" si="4"/>
        <v>1.1629376817090128E-2</v>
      </c>
    </row>
    <row r="48" spans="1:7" x14ac:dyDescent="0.25">
      <c r="A48" s="12" t="s">
        <v>6</v>
      </c>
      <c r="B48" s="4" t="s">
        <v>7</v>
      </c>
      <c r="C48" s="11" t="s">
        <v>2</v>
      </c>
      <c r="E48" s="61" t="s">
        <v>188</v>
      </c>
      <c r="F48" s="111">
        <f>73+10</f>
        <v>83</v>
      </c>
      <c r="G48" s="5">
        <f t="shared" si="4"/>
        <v>1.0491720389331311E-2</v>
      </c>
    </row>
    <row r="49" spans="1:7" x14ac:dyDescent="0.25">
      <c r="A49" s="22" t="s">
        <v>36</v>
      </c>
      <c r="B49" s="6">
        <f>B26</f>
        <v>8984</v>
      </c>
      <c r="C49" s="5">
        <f>B49/$B$51</f>
        <v>0.44922246112305614</v>
      </c>
      <c r="E49" s="61" t="s">
        <v>19</v>
      </c>
      <c r="F49" s="111">
        <v>79</v>
      </c>
      <c r="G49" s="5">
        <f t="shared" si="4"/>
        <v>9.9860953103273926E-3</v>
      </c>
    </row>
    <row r="50" spans="1:7" x14ac:dyDescent="0.25">
      <c r="A50" s="13" t="s">
        <v>37</v>
      </c>
      <c r="B50" s="14">
        <f>B27</f>
        <v>11015</v>
      </c>
      <c r="C50" s="15">
        <f>B50/$B$51</f>
        <v>0.55077753887694381</v>
      </c>
      <c r="E50" s="61" t="s">
        <v>157</v>
      </c>
      <c r="F50" s="111">
        <v>69</v>
      </c>
      <c r="G50" s="5">
        <f t="shared" si="4"/>
        <v>8.7220326128175964E-3</v>
      </c>
    </row>
    <row r="51" spans="1:7" ht="15.75" thickBot="1" x14ac:dyDescent="0.3">
      <c r="A51" s="23" t="s">
        <v>5</v>
      </c>
      <c r="B51" s="3">
        <f>SUM(B49:B50)</f>
        <v>19999</v>
      </c>
      <c r="C51" s="2"/>
      <c r="E51" s="61" t="s">
        <v>26</v>
      </c>
      <c r="F51" s="111">
        <v>68</v>
      </c>
      <c r="G51" s="5">
        <f t="shared" si="4"/>
        <v>8.5956263430666154E-3</v>
      </c>
    </row>
    <row r="52" spans="1:7" ht="15.75" thickBot="1" x14ac:dyDescent="0.3">
      <c r="A52" s="28"/>
      <c r="B52" s="6"/>
      <c r="C52" s="28"/>
      <c r="E52" s="61" t="s">
        <v>221</v>
      </c>
      <c r="F52" s="111">
        <v>57</v>
      </c>
      <c r="G52" s="5">
        <f t="shared" si="4"/>
        <v>7.2051573758058398E-3</v>
      </c>
    </row>
    <row r="53" spans="1:7" ht="18" thickBot="1" x14ac:dyDescent="0.35">
      <c r="A53" s="136" t="s">
        <v>44</v>
      </c>
      <c r="B53" s="137"/>
      <c r="C53" s="138"/>
      <c r="E53" s="61" t="s">
        <v>25</v>
      </c>
      <c r="F53" s="111">
        <v>48</v>
      </c>
      <c r="G53" s="5">
        <f t="shared" si="4"/>
        <v>6.0675009480470228E-3</v>
      </c>
    </row>
    <row r="54" spans="1:7" x14ac:dyDescent="0.25">
      <c r="A54" s="12" t="s">
        <v>45</v>
      </c>
      <c r="B54" s="4" t="s">
        <v>7</v>
      </c>
      <c r="C54" s="11" t="s">
        <v>2</v>
      </c>
      <c r="E54" s="61" t="s">
        <v>67</v>
      </c>
      <c r="F54" s="111">
        <v>44</v>
      </c>
      <c r="G54" s="5">
        <f t="shared" si="4"/>
        <v>5.5618758690431048E-3</v>
      </c>
    </row>
    <row r="55" spans="1:7" x14ac:dyDescent="0.25">
      <c r="A55" s="22" t="s">
        <v>46</v>
      </c>
      <c r="B55" s="6">
        <f>SUM('1:6'!B55)</f>
        <v>1905</v>
      </c>
      <c r="C55" s="5">
        <f t="shared" ref="C55:C61" si="5">B55/$B$62</f>
        <v>3.9797772996009777E-2</v>
      </c>
      <c r="E55" s="61" t="s">
        <v>154</v>
      </c>
      <c r="F55" s="111">
        <v>43</v>
      </c>
      <c r="G55" s="5">
        <f t="shared" si="4"/>
        <v>5.4354695992921247E-3</v>
      </c>
    </row>
    <row r="56" spans="1:7" x14ac:dyDescent="0.25">
      <c r="A56" s="22" t="s">
        <v>47</v>
      </c>
      <c r="B56" s="6">
        <f>SUM('1:6'!B56)</f>
        <v>2668</v>
      </c>
      <c r="C56" s="5">
        <f t="shared" si="5"/>
        <v>5.5737773413834166E-2</v>
      </c>
      <c r="E56" s="61" t="s">
        <v>18</v>
      </c>
      <c r="F56" s="111">
        <v>31</v>
      </c>
      <c r="G56" s="5">
        <f t="shared" si="4"/>
        <v>3.918594362280369E-3</v>
      </c>
    </row>
    <row r="57" spans="1:7" x14ac:dyDescent="0.25">
      <c r="A57" s="22" t="s">
        <v>48</v>
      </c>
      <c r="B57" s="6">
        <f>SUM('1:6'!B57)</f>
        <v>5604</v>
      </c>
      <c r="C57" s="5">
        <f t="shared" si="5"/>
        <v>0.11707439363235632</v>
      </c>
      <c r="E57" s="61" t="s">
        <v>30</v>
      </c>
      <c r="F57" s="111">
        <v>28</v>
      </c>
      <c r="G57" s="5">
        <f t="shared" si="4"/>
        <v>3.5393755530274303E-3</v>
      </c>
    </row>
    <row r="58" spans="1:7" x14ac:dyDescent="0.25">
      <c r="A58" s="22" t="s">
        <v>49</v>
      </c>
      <c r="B58" s="6">
        <f>SUM('1:6'!B58)</f>
        <v>7968</v>
      </c>
      <c r="C58" s="5">
        <f t="shared" si="5"/>
        <v>0.16646123634236532</v>
      </c>
      <c r="E58" s="61" t="s">
        <v>24</v>
      </c>
      <c r="F58" s="111">
        <v>21</v>
      </c>
      <c r="G58" s="5">
        <f t="shared" si="4"/>
        <v>2.6545316647705727E-3</v>
      </c>
    </row>
    <row r="59" spans="1:7" x14ac:dyDescent="0.25">
      <c r="A59" s="22" t="s">
        <v>50</v>
      </c>
      <c r="B59" s="6">
        <f>SUM('1:6'!B59)</f>
        <v>8154</v>
      </c>
      <c r="C59" s="5">
        <f t="shared" si="5"/>
        <v>0.17034700315457413</v>
      </c>
      <c r="E59" s="61" t="s">
        <v>210</v>
      </c>
      <c r="F59" s="111">
        <v>20</v>
      </c>
      <c r="G59" s="5">
        <f t="shared" si="4"/>
        <v>2.528125395019593E-3</v>
      </c>
    </row>
    <row r="60" spans="1:7" x14ac:dyDescent="0.25">
      <c r="A60" s="22" t="s">
        <v>51</v>
      </c>
      <c r="B60" s="6">
        <f>SUM('1:6'!B60)</f>
        <v>9800</v>
      </c>
      <c r="C60" s="5">
        <f t="shared" si="5"/>
        <v>0.20473395032068023</v>
      </c>
      <c r="E60" s="61" t="s">
        <v>70</v>
      </c>
      <c r="F60" s="111">
        <v>17</v>
      </c>
      <c r="G60" s="5">
        <f t="shared" si="4"/>
        <v>2.1489065857666538E-3</v>
      </c>
    </row>
    <row r="61" spans="1:7" x14ac:dyDescent="0.25">
      <c r="A61" s="13" t="s">
        <v>52</v>
      </c>
      <c r="B61" s="6">
        <f>SUM('1:6'!B61)</f>
        <v>11768</v>
      </c>
      <c r="C61" s="15">
        <f t="shared" si="5"/>
        <v>0.24584787014018009</v>
      </c>
      <c r="E61" s="61" t="s">
        <v>71</v>
      </c>
      <c r="F61" s="111">
        <v>15</v>
      </c>
      <c r="G61" s="5">
        <f t="shared" si="4"/>
        <v>1.8960940462646946E-3</v>
      </c>
    </row>
    <row r="62" spans="1:7" ht="15.75" thickBot="1" x14ac:dyDescent="0.3">
      <c r="A62" s="23" t="s">
        <v>5</v>
      </c>
      <c r="B62" s="60">
        <f>SUM(B55:B61)</f>
        <v>47867</v>
      </c>
      <c r="C62" s="2"/>
      <c r="E62" s="61" t="s">
        <v>222</v>
      </c>
      <c r="F62" s="111">
        <v>15</v>
      </c>
      <c r="G62" s="5">
        <f t="shared" si="4"/>
        <v>1.8960940462646946E-3</v>
      </c>
    </row>
    <row r="63" spans="1:7" ht="15.75" thickBot="1" x14ac:dyDescent="0.3">
      <c r="E63" s="89" t="s">
        <v>33</v>
      </c>
      <c r="F63" s="76">
        <v>31</v>
      </c>
      <c r="G63" s="15">
        <f t="shared" si="4"/>
        <v>3.918594362280369E-3</v>
      </c>
    </row>
    <row r="64" spans="1:7" ht="18" thickBot="1" x14ac:dyDescent="0.35">
      <c r="A64" s="136" t="s">
        <v>53</v>
      </c>
      <c r="B64" s="137"/>
      <c r="C64" s="138"/>
      <c r="E64" s="124" t="s">
        <v>5</v>
      </c>
      <c r="F64" s="119">
        <f>SUM(F42:F63)</f>
        <v>7911</v>
      </c>
      <c r="G64" s="2"/>
    </row>
    <row r="65" spans="1:7" ht="15.75" thickBot="1" x14ac:dyDescent="0.3">
      <c r="A65" s="12" t="s">
        <v>45</v>
      </c>
      <c r="B65" s="4" t="s">
        <v>7</v>
      </c>
      <c r="C65" s="11" t="s">
        <v>2</v>
      </c>
      <c r="E65" s="153" t="s">
        <v>165</v>
      </c>
      <c r="F65" s="154"/>
      <c r="G65" s="155"/>
    </row>
    <row r="66" spans="1:7" x14ac:dyDescent="0.25">
      <c r="A66" s="22" t="s">
        <v>46</v>
      </c>
      <c r="B66" s="6">
        <f>SUM('1:6'!B66)</f>
        <v>1201</v>
      </c>
      <c r="C66" s="5">
        <f t="shared" ref="C66:C72" si="6">B66/$B$73</f>
        <v>6.0053002650132505E-2</v>
      </c>
    </row>
    <row r="67" spans="1:7" x14ac:dyDescent="0.25">
      <c r="A67" s="22" t="s">
        <v>47</v>
      </c>
      <c r="B67" s="6">
        <f>SUM('1:6'!B67)</f>
        <v>1213</v>
      </c>
      <c r="C67" s="5">
        <f t="shared" si="6"/>
        <v>6.0653032651632584E-2</v>
      </c>
    </row>
    <row r="68" spans="1:7" x14ac:dyDescent="0.25">
      <c r="A68" s="22" t="s">
        <v>48</v>
      </c>
      <c r="B68" s="6">
        <f>SUM('1:6'!B68)</f>
        <v>2861</v>
      </c>
      <c r="C68" s="5">
        <f t="shared" si="6"/>
        <v>0.14305715285764289</v>
      </c>
    </row>
    <row r="69" spans="1:7" x14ac:dyDescent="0.25">
      <c r="A69" s="22" t="s">
        <v>49</v>
      </c>
      <c r="B69" s="6">
        <f>SUM('1:6'!B69)</f>
        <v>3719</v>
      </c>
      <c r="C69" s="5">
        <f t="shared" si="6"/>
        <v>0.18595929796489824</v>
      </c>
    </row>
    <row r="70" spans="1:7" x14ac:dyDescent="0.25">
      <c r="A70" s="22" t="s">
        <v>50</v>
      </c>
      <c r="B70" s="6">
        <f>SUM('1:6'!B70)</f>
        <v>2520</v>
      </c>
      <c r="C70" s="5">
        <f t="shared" si="6"/>
        <v>0.12600630031501575</v>
      </c>
    </row>
    <row r="71" spans="1:7" x14ac:dyDescent="0.25">
      <c r="A71" s="22" t="s">
        <v>51</v>
      </c>
      <c r="B71" s="6">
        <f>SUM('1:6'!B71)</f>
        <v>2871</v>
      </c>
      <c r="C71" s="5">
        <f t="shared" si="6"/>
        <v>0.14355717785889294</v>
      </c>
    </row>
    <row r="72" spans="1:7" x14ac:dyDescent="0.25">
      <c r="A72" s="13" t="s">
        <v>52</v>
      </c>
      <c r="B72" s="6">
        <f>SUM('1:6'!B72)</f>
        <v>5614</v>
      </c>
      <c r="C72" s="15">
        <f t="shared" si="6"/>
        <v>0.2807140357017851</v>
      </c>
    </row>
    <row r="73" spans="1:7" ht="15.75" thickBot="1" x14ac:dyDescent="0.3">
      <c r="A73" s="23" t="s">
        <v>5</v>
      </c>
      <c r="B73" s="60">
        <f>SUM(B66:B72)</f>
        <v>19999</v>
      </c>
      <c r="C73" s="2"/>
    </row>
    <row r="74" spans="1:7" ht="38.25" customHeight="1" thickBot="1" x14ac:dyDescent="0.35">
      <c r="E74" s="157" t="s">
        <v>61</v>
      </c>
      <c r="F74" s="158"/>
      <c r="G74" s="159"/>
    </row>
    <row r="75" spans="1:7" ht="18" thickBot="1" x14ac:dyDescent="0.35">
      <c r="A75" s="133" t="s">
        <v>11</v>
      </c>
      <c r="B75" s="134"/>
      <c r="C75" s="135"/>
      <c r="E75" s="125" t="s">
        <v>12</v>
      </c>
      <c r="F75" s="116" t="s">
        <v>1</v>
      </c>
      <c r="G75" s="11" t="s">
        <v>2</v>
      </c>
    </row>
    <row r="76" spans="1:7" x14ac:dyDescent="0.25">
      <c r="A76" s="12" t="s">
        <v>12</v>
      </c>
      <c r="B76" s="4" t="s">
        <v>1</v>
      </c>
      <c r="C76" s="11" t="s">
        <v>2</v>
      </c>
      <c r="E76" s="61" t="s">
        <v>14</v>
      </c>
      <c r="F76" s="111">
        <v>1994</v>
      </c>
      <c r="G76" s="5">
        <f>F76/$F$95</f>
        <v>0.49899899899899902</v>
      </c>
    </row>
    <row r="77" spans="1:7" x14ac:dyDescent="0.25">
      <c r="A77" s="61" t="s">
        <v>14</v>
      </c>
      <c r="B77" s="56">
        <v>29604</v>
      </c>
      <c r="C77" s="5">
        <f>B77/$B$99</f>
        <v>0.61846365972381812</v>
      </c>
      <c r="E77" s="61" t="s">
        <v>13</v>
      </c>
      <c r="F77" s="111">
        <v>1265</v>
      </c>
      <c r="G77" s="5">
        <f t="shared" ref="G77:G94" si="7">F77/$F$95</f>
        <v>0.31656656656656657</v>
      </c>
    </row>
    <row r="78" spans="1:7" x14ac:dyDescent="0.25">
      <c r="A78" s="61" t="s">
        <v>13</v>
      </c>
      <c r="B78" s="111">
        <v>9122</v>
      </c>
      <c r="C78" s="5">
        <f t="shared" ref="C78:C98" si="8">B78/$B$99</f>
        <v>0.19056970355359643</v>
      </c>
      <c r="E78" s="61" t="s">
        <v>16</v>
      </c>
      <c r="F78" s="111">
        <v>250</v>
      </c>
      <c r="G78" s="5">
        <f t="shared" si="7"/>
        <v>6.2562562562562568E-2</v>
      </c>
    </row>
    <row r="79" spans="1:7" x14ac:dyDescent="0.25">
      <c r="A79" s="61" t="s">
        <v>19</v>
      </c>
      <c r="B79" s="111">
        <v>946</v>
      </c>
      <c r="C79" s="5">
        <f t="shared" si="8"/>
        <v>1.9763093571771785E-2</v>
      </c>
      <c r="E79" s="61" t="s">
        <v>23</v>
      </c>
      <c r="F79" s="111">
        <f>75+17</f>
        <v>92</v>
      </c>
      <c r="G79" s="5">
        <f t="shared" si="7"/>
        <v>2.3023023023023025E-2</v>
      </c>
    </row>
    <row r="80" spans="1:7" x14ac:dyDescent="0.25">
      <c r="A80" s="61" t="s">
        <v>16</v>
      </c>
      <c r="B80" s="111">
        <v>922</v>
      </c>
      <c r="C80" s="5">
        <f t="shared" si="8"/>
        <v>1.9261704305680322E-2</v>
      </c>
      <c r="E80" s="61" t="s">
        <v>188</v>
      </c>
      <c r="F80" s="111">
        <f>14+10+35</f>
        <v>59</v>
      </c>
      <c r="G80" s="5">
        <f t="shared" si="7"/>
        <v>1.4764764764764765E-2</v>
      </c>
    </row>
    <row r="81" spans="1:47" x14ac:dyDescent="0.25">
      <c r="A81" s="61" t="s">
        <v>258</v>
      </c>
      <c r="B81" s="111">
        <f>391+450+69</f>
        <v>910</v>
      </c>
      <c r="C81" s="5">
        <f t="shared" si="8"/>
        <v>1.9011009672634593E-2</v>
      </c>
      <c r="E81" s="61" t="s">
        <v>221</v>
      </c>
      <c r="F81" s="111">
        <v>57</v>
      </c>
      <c r="G81" s="5">
        <f t="shared" si="7"/>
        <v>1.4264264264264264E-2</v>
      </c>
    </row>
    <row r="82" spans="1:47" x14ac:dyDescent="0.25">
      <c r="A82" s="61" t="s">
        <v>188</v>
      </c>
      <c r="B82" s="111">
        <v>619</v>
      </c>
      <c r="C82" s="5">
        <f t="shared" si="8"/>
        <v>1.2931664821275618E-2</v>
      </c>
      <c r="E82" s="61" t="s">
        <v>17</v>
      </c>
      <c r="F82" s="111">
        <v>55</v>
      </c>
      <c r="G82" s="5">
        <f t="shared" si="7"/>
        <v>1.3763763763763764E-2</v>
      </c>
    </row>
    <row r="83" spans="1:47" x14ac:dyDescent="0.25">
      <c r="A83" s="61" t="s">
        <v>17</v>
      </c>
      <c r="B83" s="111">
        <v>549</v>
      </c>
      <c r="C83" s="5">
        <f t="shared" si="8"/>
        <v>1.1469279461842188E-2</v>
      </c>
      <c r="E83" s="61" t="s">
        <v>258</v>
      </c>
      <c r="F83" s="111">
        <v>45</v>
      </c>
      <c r="G83" s="5">
        <f t="shared" si="7"/>
        <v>1.1261261261261261E-2</v>
      </c>
    </row>
    <row r="84" spans="1:47" s="21" customFormat="1" x14ac:dyDescent="0.25">
      <c r="A84" s="61" t="s">
        <v>32</v>
      </c>
      <c r="B84" s="111">
        <v>433</v>
      </c>
      <c r="C84" s="5">
        <f t="shared" si="8"/>
        <v>9.0458980090667891E-3</v>
      </c>
      <c r="D84" s="20"/>
      <c r="E84" s="61" t="s">
        <v>67</v>
      </c>
      <c r="F84" s="111">
        <v>31</v>
      </c>
      <c r="G84" s="5">
        <f t="shared" si="7"/>
        <v>7.7577577577577581E-3</v>
      </c>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row>
    <row r="85" spans="1:47" x14ac:dyDescent="0.25">
      <c r="A85" s="61" t="s">
        <v>23</v>
      </c>
      <c r="B85" s="111">
        <v>417</v>
      </c>
      <c r="C85" s="5">
        <f t="shared" si="8"/>
        <v>8.7116384983391484E-3</v>
      </c>
      <c r="D85" s="21"/>
      <c r="E85" s="61" t="s">
        <v>26</v>
      </c>
      <c r="F85" s="111">
        <v>29</v>
      </c>
      <c r="G85" s="5">
        <f t="shared" si="7"/>
        <v>7.2572572572572576E-3</v>
      </c>
    </row>
    <row r="86" spans="1:47" x14ac:dyDescent="0.25">
      <c r="A86" s="61" t="s">
        <v>26</v>
      </c>
      <c r="B86" s="111">
        <v>355</v>
      </c>
      <c r="C86" s="5">
        <f t="shared" si="8"/>
        <v>7.4163828942695386E-3</v>
      </c>
      <c r="E86" s="61" t="s">
        <v>154</v>
      </c>
      <c r="F86" s="111">
        <v>23</v>
      </c>
      <c r="G86" s="5">
        <f t="shared" si="7"/>
        <v>5.7557557557557561E-3</v>
      </c>
    </row>
    <row r="87" spans="1:47" x14ac:dyDescent="0.25">
      <c r="A87" s="61" t="s">
        <v>18</v>
      </c>
      <c r="B87" s="111">
        <v>316</v>
      </c>
      <c r="C87" s="5">
        <f t="shared" si="8"/>
        <v>6.601625336870913E-3</v>
      </c>
      <c r="E87" s="61" t="s">
        <v>210</v>
      </c>
      <c r="F87" s="111">
        <v>20</v>
      </c>
      <c r="G87" s="5">
        <f t="shared" si="7"/>
        <v>5.005005005005005E-3</v>
      </c>
    </row>
    <row r="88" spans="1:47" x14ac:dyDescent="0.25">
      <c r="A88" s="61" t="s">
        <v>67</v>
      </c>
      <c r="B88" s="111">
        <v>277</v>
      </c>
      <c r="C88" s="5">
        <f t="shared" si="8"/>
        <v>5.7868677794722882E-3</v>
      </c>
      <c r="E88" s="61" t="s">
        <v>71</v>
      </c>
      <c r="F88" s="111">
        <v>15</v>
      </c>
      <c r="G88" s="5">
        <f t="shared" si="7"/>
        <v>3.7537537537537537E-3</v>
      </c>
    </row>
    <row r="89" spans="1:47" ht="15" customHeight="1" x14ac:dyDescent="0.25">
      <c r="A89" s="61" t="s">
        <v>25</v>
      </c>
      <c r="B89" s="111">
        <v>221</v>
      </c>
      <c r="C89" s="5">
        <f t="shared" si="8"/>
        <v>4.616959491925544E-3</v>
      </c>
      <c r="E89" s="61" t="s">
        <v>18</v>
      </c>
      <c r="F89" s="111">
        <v>14</v>
      </c>
      <c r="G89" s="5">
        <f t="shared" si="7"/>
        <v>3.5035035035035035E-3</v>
      </c>
    </row>
    <row r="90" spans="1:47" x14ac:dyDescent="0.25">
      <c r="A90" s="61" t="s">
        <v>24</v>
      </c>
      <c r="B90" s="111">
        <v>216</v>
      </c>
      <c r="C90" s="5">
        <f t="shared" si="8"/>
        <v>4.5125033948231561E-3</v>
      </c>
      <c r="E90" s="61" t="s">
        <v>19</v>
      </c>
      <c r="F90" s="111">
        <v>13</v>
      </c>
      <c r="G90" s="5">
        <f t="shared" si="7"/>
        <v>3.2532532532532532E-3</v>
      </c>
    </row>
    <row r="91" spans="1:47" x14ac:dyDescent="0.25">
      <c r="A91" s="61" t="s">
        <v>65</v>
      </c>
      <c r="B91" s="111">
        <v>142</v>
      </c>
      <c r="C91" s="5">
        <f t="shared" si="8"/>
        <v>2.9665531577078154E-3</v>
      </c>
      <c r="E91" s="61" t="s">
        <v>25</v>
      </c>
      <c r="F91" s="111">
        <v>13</v>
      </c>
      <c r="G91" s="5">
        <f t="shared" si="7"/>
        <v>3.2532532532532532E-3</v>
      </c>
    </row>
    <row r="92" spans="1:47" x14ac:dyDescent="0.25">
      <c r="A92" s="61" t="s">
        <v>63</v>
      </c>
      <c r="B92" s="111">
        <v>113</v>
      </c>
      <c r="C92" s="5">
        <f t="shared" si="8"/>
        <v>2.360707794513966E-3</v>
      </c>
      <c r="E92" s="61" t="s">
        <v>24</v>
      </c>
      <c r="F92" s="111">
        <v>10</v>
      </c>
      <c r="G92" s="5">
        <f t="shared" si="7"/>
        <v>2.5025025025025025E-3</v>
      </c>
    </row>
    <row r="93" spans="1:47" x14ac:dyDescent="0.25">
      <c r="A93" s="61" t="s">
        <v>221</v>
      </c>
      <c r="B93" s="111">
        <v>108</v>
      </c>
      <c r="C93" s="5">
        <f t="shared" si="8"/>
        <v>2.2562516974115781E-3</v>
      </c>
      <c r="E93" s="61" t="s">
        <v>32</v>
      </c>
      <c r="F93" s="111">
        <v>7</v>
      </c>
      <c r="G93" s="5">
        <f t="shared" si="7"/>
        <v>1.7517517517517517E-3</v>
      </c>
    </row>
    <row r="94" spans="1:47" x14ac:dyDescent="0.25">
      <c r="A94" s="61" t="s">
        <v>30</v>
      </c>
      <c r="B94" s="111">
        <v>89</v>
      </c>
      <c r="C94" s="5">
        <f t="shared" si="8"/>
        <v>1.8593185284225041E-3</v>
      </c>
      <c r="E94" s="89" t="s">
        <v>220</v>
      </c>
      <c r="F94" s="76">
        <v>4</v>
      </c>
      <c r="G94" s="15">
        <f t="shared" si="7"/>
        <v>1.001001001001001E-3</v>
      </c>
    </row>
    <row r="95" spans="1:47" ht="15.75" thickBot="1" x14ac:dyDescent="0.3">
      <c r="A95" s="61" t="s">
        <v>256</v>
      </c>
      <c r="B95" s="111">
        <v>63</v>
      </c>
      <c r="C95" s="5">
        <f t="shared" si="8"/>
        <v>1.3161468234900871E-3</v>
      </c>
      <c r="E95" s="118" t="s">
        <v>5</v>
      </c>
      <c r="F95" s="119">
        <f>SUM(F76:F94)</f>
        <v>3996</v>
      </c>
      <c r="G95" s="2"/>
    </row>
    <row r="96" spans="1:47" x14ac:dyDescent="0.25">
      <c r="A96" s="61" t="s">
        <v>70</v>
      </c>
      <c r="B96" s="111">
        <v>58</v>
      </c>
      <c r="C96" s="5">
        <f t="shared" si="8"/>
        <v>1.2116907263876992E-3</v>
      </c>
    </row>
    <row r="97" spans="1:3" x14ac:dyDescent="0.25">
      <c r="A97" s="61" t="s">
        <v>20</v>
      </c>
      <c r="B97" s="111">
        <v>57</v>
      </c>
      <c r="C97" s="5">
        <f t="shared" si="8"/>
        <v>1.1907995069672217E-3</v>
      </c>
    </row>
    <row r="98" spans="1:3" x14ac:dyDescent="0.25">
      <c r="A98" s="89" t="s">
        <v>33</v>
      </c>
      <c r="B98" s="76">
        <v>2330</v>
      </c>
      <c r="C98" s="15">
        <f t="shared" si="8"/>
        <v>4.8676541249712747E-2</v>
      </c>
    </row>
    <row r="99" spans="1:3" ht="15.75" thickBot="1" x14ac:dyDescent="0.3">
      <c r="A99" s="118" t="s">
        <v>5</v>
      </c>
      <c r="B99" s="119">
        <f>SUM(B77:B98)</f>
        <v>47867</v>
      </c>
      <c r="C99" s="2"/>
    </row>
    <row r="100" spans="1:3" ht="48" customHeight="1" thickBot="1" x14ac:dyDescent="0.3"/>
    <row r="101" spans="1:3" ht="18" thickBot="1" x14ac:dyDescent="0.35">
      <c r="A101" s="136" t="s">
        <v>42</v>
      </c>
      <c r="B101" s="137"/>
      <c r="C101" s="138"/>
    </row>
    <row r="102" spans="1:3" ht="15.75" thickBot="1" x14ac:dyDescent="0.3">
      <c r="A102" s="120" t="s">
        <v>12</v>
      </c>
      <c r="B102" s="121" t="s">
        <v>1</v>
      </c>
      <c r="C102" s="122" t="s">
        <v>2</v>
      </c>
    </row>
    <row r="103" spans="1:3" x14ac:dyDescent="0.25">
      <c r="A103" s="61" t="s">
        <v>14</v>
      </c>
      <c r="B103" s="123">
        <v>10903</v>
      </c>
      <c r="C103" s="5">
        <f>B103/$B$129</f>
        <v>0.5451772588629431</v>
      </c>
    </row>
    <row r="104" spans="1:3" x14ac:dyDescent="0.25">
      <c r="A104" s="61" t="s">
        <v>13</v>
      </c>
      <c r="B104" s="111">
        <v>5377</v>
      </c>
      <c r="C104" s="5">
        <f t="shared" ref="C104:C128" si="9">B104/$B$129</f>
        <v>0.2688634431721586</v>
      </c>
    </row>
    <row r="105" spans="1:3" x14ac:dyDescent="0.25">
      <c r="A105" s="61" t="s">
        <v>16</v>
      </c>
      <c r="B105" s="111">
        <v>553</v>
      </c>
      <c r="C105" s="5">
        <f t="shared" si="9"/>
        <v>2.7651382569128455E-2</v>
      </c>
    </row>
    <row r="106" spans="1:3" x14ac:dyDescent="0.25">
      <c r="A106" s="61" t="s">
        <v>258</v>
      </c>
      <c r="B106" s="111">
        <v>520</v>
      </c>
      <c r="C106" s="5">
        <f t="shared" si="9"/>
        <v>2.6001300065003251E-2</v>
      </c>
    </row>
    <row r="107" spans="1:3" x14ac:dyDescent="0.25">
      <c r="A107" s="61" t="s">
        <v>19</v>
      </c>
      <c r="B107" s="111">
        <v>323</v>
      </c>
      <c r="C107" s="5">
        <f t="shared" si="9"/>
        <v>1.6150807540377021E-2</v>
      </c>
    </row>
    <row r="108" spans="1:3" x14ac:dyDescent="0.25">
      <c r="A108" s="61" t="s">
        <v>23</v>
      </c>
      <c r="B108" s="111">
        <v>289</v>
      </c>
      <c r="C108" s="5">
        <f t="shared" si="9"/>
        <v>1.4450722536126807E-2</v>
      </c>
    </row>
    <row r="109" spans="1:3" x14ac:dyDescent="0.25">
      <c r="A109" s="61" t="s">
        <v>17</v>
      </c>
      <c r="B109" s="111">
        <v>257</v>
      </c>
      <c r="C109" s="5">
        <f t="shared" si="9"/>
        <v>1.2850642532126606E-2</v>
      </c>
    </row>
    <row r="110" spans="1:3" x14ac:dyDescent="0.25">
      <c r="A110" s="61" t="s">
        <v>188</v>
      </c>
      <c r="B110" s="111">
        <v>177</v>
      </c>
      <c r="C110" s="5">
        <f t="shared" si="9"/>
        <v>8.8504425221261063E-3</v>
      </c>
    </row>
    <row r="111" spans="1:3" x14ac:dyDescent="0.25">
      <c r="A111" s="61" t="s">
        <v>67</v>
      </c>
      <c r="B111" s="111">
        <v>128</v>
      </c>
      <c r="C111" s="5">
        <f t="shared" si="9"/>
        <v>6.4003200160007998E-3</v>
      </c>
    </row>
    <row r="112" spans="1:3" x14ac:dyDescent="0.25">
      <c r="A112" s="61" t="s">
        <v>18</v>
      </c>
      <c r="B112" s="111">
        <f>45+43+36</f>
        <v>124</v>
      </c>
      <c r="C112" s="5">
        <f t="shared" si="9"/>
        <v>6.2003100155007748E-3</v>
      </c>
    </row>
    <row r="113" spans="1:3" x14ac:dyDescent="0.25">
      <c r="A113" s="61" t="s">
        <v>65</v>
      </c>
      <c r="B113" s="111">
        <v>116</v>
      </c>
      <c r="C113" s="5">
        <f t="shared" si="9"/>
        <v>5.8002900145007249E-3</v>
      </c>
    </row>
    <row r="114" spans="1:3" x14ac:dyDescent="0.25">
      <c r="A114" s="61" t="s">
        <v>221</v>
      </c>
      <c r="B114" s="111">
        <v>108</v>
      </c>
      <c r="C114" s="5">
        <f t="shared" si="9"/>
        <v>5.400270013500675E-3</v>
      </c>
    </row>
    <row r="115" spans="1:3" x14ac:dyDescent="0.25">
      <c r="A115" s="61" t="s">
        <v>24</v>
      </c>
      <c r="B115" s="111">
        <f>14+56+24</f>
        <v>94</v>
      </c>
      <c r="C115" s="5">
        <f t="shared" si="9"/>
        <v>4.7002350117505871E-3</v>
      </c>
    </row>
    <row r="116" spans="1:3" x14ac:dyDescent="0.25">
      <c r="A116" s="61" t="s">
        <v>20</v>
      </c>
      <c r="B116" s="111">
        <v>93</v>
      </c>
      <c r="C116" s="5">
        <f t="shared" si="9"/>
        <v>4.6502325116255811E-3</v>
      </c>
    </row>
    <row r="117" spans="1:3" ht="17.100000000000001" customHeight="1" x14ac:dyDescent="0.25">
      <c r="A117" s="61" t="s">
        <v>29</v>
      </c>
      <c r="B117" s="111">
        <v>82</v>
      </c>
      <c r="C117" s="5">
        <f t="shared" si="9"/>
        <v>4.1002050102505122E-3</v>
      </c>
    </row>
    <row r="118" spans="1:3" x14ac:dyDescent="0.25">
      <c r="A118" s="61" t="s">
        <v>25</v>
      </c>
      <c r="B118" s="111">
        <f>37+44</f>
        <v>81</v>
      </c>
      <c r="C118" s="5">
        <f t="shared" si="9"/>
        <v>4.0502025101255062E-3</v>
      </c>
    </row>
    <row r="119" spans="1:3" x14ac:dyDescent="0.25">
      <c r="A119" s="61" t="s">
        <v>26</v>
      </c>
      <c r="B119" s="111">
        <v>65</v>
      </c>
      <c r="C119" s="5">
        <f t="shared" si="9"/>
        <v>3.2501625081254064E-3</v>
      </c>
    </row>
    <row r="120" spans="1:3" x14ac:dyDescent="0.25">
      <c r="A120" s="61" t="s">
        <v>63</v>
      </c>
      <c r="B120" s="111">
        <v>46</v>
      </c>
      <c r="C120" s="5">
        <f t="shared" si="9"/>
        <v>2.3001150057502875E-3</v>
      </c>
    </row>
    <row r="121" spans="1:3" x14ac:dyDescent="0.25">
      <c r="A121" s="61" t="s">
        <v>154</v>
      </c>
      <c r="B121" s="111">
        <v>44</v>
      </c>
      <c r="C121" s="5">
        <f t="shared" si="9"/>
        <v>2.2001100055002751E-3</v>
      </c>
    </row>
    <row r="122" spans="1:3" x14ac:dyDescent="0.25">
      <c r="A122" s="61" t="s">
        <v>30</v>
      </c>
      <c r="B122" s="111">
        <v>42</v>
      </c>
      <c r="C122" s="5">
        <f t="shared" si="9"/>
        <v>2.1001050052502626E-3</v>
      </c>
    </row>
    <row r="123" spans="1:3" ht="20.100000000000001" customHeight="1" x14ac:dyDescent="0.25">
      <c r="A123" s="61" t="s">
        <v>73</v>
      </c>
      <c r="B123" s="111">
        <v>37</v>
      </c>
      <c r="C123" s="5">
        <f t="shared" si="9"/>
        <v>1.8500925046252312E-3</v>
      </c>
    </row>
    <row r="124" spans="1:3" x14ac:dyDescent="0.25">
      <c r="A124" s="61" t="s">
        <v>155</v>
      </c>
      <c r="B124" s="111">
        <v>34</v>
      </c>
      <c r="C124" s="5">
        <f t="shared" si="9"/>
        <v>1.7000850042502124E-3</v>
      </c>
    </row>
    <row r="125" spans="1:3" x14ac:dyDescent="0.25">
      <c r="A125" s="61" t="s">
        <v>71</v>
      </c>
      <c r="B125" s="111">
        <v>31</v>
      </c>
      <c r="C125" s="5">
        <f t="shared" si="9"/>
        <v>1.5500775038751937E-3</v>
      </c>
    </row>
    <row r="126" spans="1:3" x14ac:dyDescent="0.25">
      <c r="A126" s="61" t="s">
        <v>70</v>
      </c>
      <c r="B126" s="111">
        <v>24</v>
      </c>
      <c r="C126" s="5">
        <f t="shared" si="9"/>
        <v>1.20006000300015E-3</v>
      </c>
    </row>
    <row r="127" spans="1:3" x14ac:dyDescent="0.25">
      <c r="A127" s="61" t="s">
        <v>32</v>
      </c>
      <c r="B127" s="111">
        <v>19</v>
      </c>
      <c r="C127" s="5">
        <f t="shared" si="9"/>
        <v>9.5004750237511881E-4</v>
      </c>
    </row>
    <row r="128" spans="1:3" x14ac:dyDescent="0.25">
      <c r="A128" s="89" t="s">
        <v>33</v>
      </c>
      <c r="B128" s="76">
        <v>432</v>
      </c>
      <c r="C128" s="15">
        <f t="shared" si="9"/>
        <v>2.16010800540027E-2</v>
      </c>
    </row>
    <row r="129" spans="1:3" ht="15.75" thickBot="1" x14ac:dyDescent="0.3">
      <c r="A129" s="118" t="s">
        <v>5</v>
      </c>
      <c r="B129" s="119">
        <f>SUM(B103:B128)</f>
        <v>19999</v>
      </c>
      <c r="C129" s="2"/>
    </row>
    <row r="133" spans="1:3" x14ac:dyDescent="0.25">
      <c r="A133" s="33" t="s">
        <v>182</v>
      </c>
    </row>
    <row r="134" spans="1:3" x14ac:dyDescent="0.25">
      <c r="A134" s="20" t="s">
        <v>166</v>
      </c>
    </row>
  </sheetData>
  <mergeCells count="24">
    <mergeCell ref="I5:J5"/>
    <mergeCell ref="A12:C12"/>
    <mergeCell ref="E21:G21"/>
    <mergeCell ref="A64:C64"/>
    <mergeCell ref="E34:G34"/>
    <mergeCell ref="A35:C35"/>
    <mergeCell ref="E40:G40"/>
    <mergeCell ref="A41:C41"/>
    <mergeCell ref="A47:C47"/>
    <mergeCell ref="A101:C101"/>
    <mergeCell ref="A1:F1"/>
    <mergeCell ref="A2:C2"/>
    <mergeCell ref="E2:G2"/>
    <mergeCell ref="A3:C3"/>
    <mergeCell ref="E3:G3"/>
    <mergeCell ref="A75:C75"/>
    <mergeCell ref="E65:G65"/>
    <mergeCell ref="A24:C24"/>
    <mergeCell ref="E24:G24"/>
    <mergeCell ref="E4:G4"/>
    <mergeCell ref="A5:C5"/>
    <mergeCell ref="E5:G5"/>
    <mergeCell ref="A53:C53"/>
    <mergeCell ref="E74:G74"/>
  </mergeCells>
  <printOptions gridLines="1"/>
  <pageMargins left="0.25" right="0.25" top="0.25" bottom="0.25" header="0.3" footer="0.3"/>
  <pageSetup scale="73" fitToHeight="0"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2"/>
  <sheetViews>
    <sheetView topLeftCell="A31" workbookViewId="0">
      <selection activeCell="I13" sqref="I13"/>
    </sheetView>
  </sheetViews>
  <sheetFormatPr defaultColWidth="8.85546875" defaultRowHeight="15" x14ac:dyDescent="0.25"/>
  <cols>
    <col min="1" max="1" width="26.7109375" customWidth="1"/>
    <col min="2" max="2" width="10.7109375" bestFit="1" customWidth="1"/>
    <col min="3" max="3" width="7.85546875" customWidth="1"/>
    <col min="4" max="4" width="9.140625" customWidth="1"/>
    <col min="5" max="5" width="25.140625" bestFit="1" customWidth="1"/>
    <col min="6" max="6" width="10.7109375" bestFit="1" customWidth="1"/>
    <col min="7" max="7" width="36.140625" customWidth="1"/>
  </cols>
  <sheetData>
    <row r="1" spans="1:11" s="7" customFormat="1" ht="21" x14ac:dyDescent="0.35">
      <c r="A1" s="148" t="s">
        <v>43</v>
      </c>
      <c r="B1" s="148"/>
      <c r="C1" s="148"/>
      <c r="D1" s="148"/>
      <c r="E1" s="148"/>
      <c r="F1" s="148"/>
    </row>
    <row r="2" spans="1:11" s="20" customFormat="1" ht="21" x14ac:dyDescent="0.35">
      <c r="A2" s="29" t="s">
        <v>159</v>
      </c>
      <c r="F2" s="25"/>
    </row>
    <row r="3" spans="1:11" s="20" customFormat="1" ht="39" customHeight="1" x14ac:dyDescent="0.35">
      <c r="A3" s="20" t="s">
        <v>160</v>
      </c>
      <c r="F3" s="25"/>
    </row>
    <row r="4" spans="1:11" ht="15.75" thickBot="1" x14ac:dyDescent="0.3"/>
    <row r="5" spans="1:11" ht="18" thickBot="1" x14ac:dyDescent="0.35">
      <c r="A5" s="140" t="s">
        <v>34</v>
      </c>
      <c r="B5" s="141"/>
      <c r="C5" s="142"/>
      <c r="E5" s="20"/>
      <c r="F5" s="20"/>
      <c r="G5" s="20"/>
    </row>
    <row r="6" spans="1:11" x14ac:dyDescent="0.25">
      <c r="A6" s="12" t="s">
        <v>0</v>
      </c>
      <c r="B6" s="4" t="s">
        <v>1</v>
      </c>
      <c r="C6" s="11" t="s">
        <v>2</v>
      </c>
      <c r="E6" s="20"/>
      <c r="F6" s="20"/>
      <c r="G6" s="20"/>
    </row>
    <row r="7" spans="1:11" x14ac:dyDescent="0.25">
      <c r="A7" s="9" t="s">
        <v>3</v>
      </c>
      <c r="B7" s="6">
        <v>5602454</v>
      </c>
      <c r="C7" s="5">
        <f>B7/$B$9</f>
        <v>0.9116641078026233</v>
      </c>
      <c r="E7" s="20"/>
      <c r="F7" s="20"/>
      <c r="G7" s="20"/>
    </row>
    <row r="8" spans="1:11" x14ac:dyDescent="0.25">
      <c r="A8" s="13" t="s">
        <v>4</v>
      </c>
      <c r="B8" s="14">
        <v>542851</v>
      </c>
      <c r="C8" s="15">
        <f>B8/$B$9</f>
        <v>8.8335892197376698E-2</v>
      </c>
      <c r="E8" s="20"/>
      <c r="F8" s="20"/>
      <c r="G8" s="20"/>
    </row>
    <row r="9" spans="1:11" ht="15.75" thickBot="1" x14ac:dyDescent="0.3">
      <c r="A9" s="10" t="s">
        <v>5</v>
      </c>
      <c r="B9" s="3">
        <f>SUM(B7:B8)</f>
        <v>6145305</v>
      </c>
      <c r="C9" s="2"/>
      <c r="E9" s="20"/>
      <c r="F9" s="20"/>
      <c r="G9" s="20"/>
    </row>
    <row r="10" spans="1:11" x14ac:dyDescent="0.25">
      <c r="A10" s="20" t="s">
        <v>158</v>
      </c>
    </row>
    <row r="11" spans="1:11" s="20" customFormat="1" ht="15.75" thickBot="1" x14ac:dyDescent="0.3">
      <c r="E11"/>
      <c r="F11"/>
      <c r="G11"/>
    </row>
    <row r="12" spans="1:11" ht="18" thickBot="1" x14ac:dyDescent="0.35">
      <c r="A12" s="140" t="s">
        <v>35</v>
      </c>
      <c r="B12" s="141"/>
      <c r="C12" s="142"/>
      <c r="E12" s="164" t="s">
        <v>173</v>
      </c>
      <c r="F12" s="165"/>
      <c r="G12" s="166"/>
      <c r="H12" s="1"/>
      <c r="I12" s="1"/>
      <c r="J12" s="1"/>
      <c r="K12" s="26"/>
    </row>
    <row r="13" spans="1:11" x14ac:dyDescent="0.25">
      <c r="A13" s="12" t="s">
        <v>6</v>
      </c>
      <c r="B13" s="4" t="s">
        <v>7</v>
      </c>
      <c r="C13" s="11" t="s">
        <v>2</v>
      </c>
      <c r="E13" s="12" t="s">
        <v>0</v>
      </c>
      <c r="F13" s="4" t="s">
        <v>1</v>
      </c>
      <c r="G13" s="11" t="s">
        <v>2</v>
      </c>
      <c r="H13" s="1"/>
      <c r="I13" s="1"/>
      <c r="J13" s="1"/>
      <c r="K13" s="26"/>
    </row>
    <row r="14" spans="1:11" x14ac:dyDescent="0.25">
      <c r="A14" s="9" t="s">
        <v>36</v>
      </c>
      <c r="B14" s="6">
        <v>628980</v>
      </c>
      <c r="C14" s="5">
        <f>B14/$B$21</f>
        <v>0.10235130721746113</v>
      </c>
      <c r="E14" s="22" t="s">
        <v>3</v>
      </c>
      <c r="F14" s="6">
        <v>510087</v>
      </c>
      <c r="G14" s="5">
        <v>0.81100000000000005</v>
      </c>
      <c r="H14" s="1"/>
      <c r="I14" s="1"/>
      <c r="J14" s="1"/>
      <c r="K14" s="26"/>
    </row>
    <row r="15" spans="1:11" s="1" customFormat="1" x14ac:dyDescent="0.25">
      <c r="A15" s="9" t="s">
        <v>37</v>
      </c>
      <c r="B15" s="6">
        <v>761062</v>
      </c>
      <c r="C15" s="5">
        <f t="shared" ref="C15:C20" si="0">B15/$B$21</f>
        <v>0.12384446337488537</v>
      </c>
      <c r="E15" s="13" t="s">
        <v>4</v>
      </c>
      <c r="F15" s="14">
        <v>118893</v>
      </c>
      <c r="G15" s="15">
        <v>0.189</v>
      </c>
      <c r="K15" s="26"/>
    </row>
    <row r="16" spans="1:11" s="1" customFormat="1" ht="15.75" thickBot="1" x14ac:dyDescent="0.3">
      <c r="A16" s="9" t="s">
        <v>38</v>
      </c>
      <c r="B16" s="6">
        <v>794965</v>
      </c>
      <c r="C16" s="5">
        <f t="shared" si="0"/>
        <v>0.12936135797979106</v>
      </c>
      <c r="E16" s="23" t="s">
        <v>5</v>
      </c>
      <c r="F16" s="3">
        <v>628980</v>
      </c>
      <c r="G16" s="27"/>
      <c r="H16"/>
      <c r="I16"/>
      <c r="J16"/>
      <c r="K16" s="26"/>
    </row>
    <row r="17" spans="1:11" s="1" customFormat="1" ht="15.75" thickBot="1" x14ac:dyDescent="0.3">
      <c r="A17" s="9" t="s">
        <v>39</v>
      </c>
      <c r="B17" s="6">
        <v>791653</v>
      </c>
      <c r="C17" s="5">
        <f t="shared" si="0"/>
        <v>0.12882240995361499</v>
      </c>
      <c r="E17" s="20"/>
      <c r="F17" s="20"/>
      <c r="G17" s="20"/>
      <c r="H17"/>
      <c r="I17"/>
      <c r="J17"/>
    </row>
    <row r="18" spans="1:11" s="1" customFormat="1" ht="18" customHeight="1" thickBot="1" x14ac:dyDescent="0.35">
      <c r="A18" s="9" t="s">
        <v>40</v>
      </c>
      <c r="B18" s="6">
        <v>709294</v>
      </c>
      <c r="C18" s="5">
        <f t="shared" si="0"/>
        <v>0.11542047140052447</v>
      </c>
      <c r="E18" s="164" t="s">
        <v>175</v>
      </c>
      <c r="F18" s="165"/>
      <c r="G18" s="166"/>
      <c r="H18"/>
      <c r="I18"/>
      <c r="J18"/>
    </row>
    <row r="19" spans="1:11" s="1" customFormat="1" x14ac:dyDescent="0.25">
      <c r="A19" s="9" t="s">
        <v>8</v>
      </c>
      <c r="B19" s="6">
        <v>2240174</v>
      </c>
      <c r="C19" s="5">
        <f t="shared" si="0"/>
        <v>0.36453422572191291</v>
      </c>
      <c r="E19" s="12" t="s">
        <v>0</v>
      </c>
      <c r="F19" s="4" t="s">
        <v>1</v>
      </c>
      <c r="G19" s="11" t="s">
        <v>2</v>
      </c>
      <c r="H19"/>
      <c r="I19"/>
      <c r="J19"/>
    </row>
    <row r="20" spans="1:11" s="1" customFormat="1" x14ac:dyDescent="0.25">
      <c r="A20" s="13" t="s">
        <v>9</v>
      </c>
      <c r="B20" s="14">
        <v>219177</v>
      </c>
      <c r="C20" s="15">
        <f t="shared" si="0"/>
        <v>3.5665764351810042E-2</v>
      </c>
      <c r="E20" s="22" t="s">
        <v>3</v>
      </c>
      <c r="F20" s="6">
        <v>632054</v>
      </c>
      <c r="G20" s="5">
        <v>0.83</v>
      </c>
      <c r="H20"/>
      <c r="I20"/>
      <c r="J20"/>
    </row>
    <row r="21" spans="1:11" ht="15.75" thickBot="1" x14ac:dyDescent="0.3">
      <c r="A21" s="10" t="s">
        <v>5</v>
      </c>
      <c r="B21" s="3">
        <f>SUM(B14:B20)</f>
        <v>6145305</v>
      </c>
      <c r="C21" s="2"/>
      <c r="E21" s="13" t="s">
        <v>4</v>
      </c>
      <c r="F21" s="14">
        <v>129008</v>
      </c>
      <c r="G21" s="15">
        <v>0.17</v>
      </c>
    </row>
    <row r="22" spans="1:11" ht="15.75" thickBot="1" x14ac:dyDescent="0.3">
      <c r="A22" s="20" t="s">
        <v>158</v>
      </c>
      <c r="E22" s="23" t="s">
        <v>5</v>
      </c>
      <c r="F22" s="3">
        <v>761062</v>
      </c>
      <c r="G22" s="2"/>
    </row>
    <row r="23" spans="1:11" s="20" customFormat="1" ht="15.75" thickBot="1" x14ac:dyDescent="0.3">
      <c r="E23"/>
      <c r="F23"/>
      <c r="G23"/>
    </row>
    <row r="24" spans="1:11" ht="18" thickBot="1" x14ac:dyDescent="0.35">
      <c r="A24" s="140" t="s">
        <v>10</v>
      </c>
      <c r="B24" s="141"/>
      <c r="C24" s="142"/>
    </row>
    <row r="25" spans="1:11" x14ac:dyDescent="0.25">
      <c r="A25" s="12" t="s">
        <v>6</v>
      </c>
      <c r="B25" s="4" t="s">
        <v>7</v>
      </c>
      <c r="C25" s="11" t="s">
        <v>2</v>
      </c>
      <c r="K25" s="26"/>
    </row>
    <row r="26" spans="1:11" x14ac:dyDescent="0.25">
      <c r="A26" s="9" t="s">
        <v>36</v>
      </c>
      <c r="B26" s="6">
        <v>118893</v>
      </c>
      <c r="C26" s="5">
        <f>B26/$B$33</f>
        <v>0.21901589939044047</v>
      </c>
      <c r="E26" s="20"/>
      <c r="F26" s="20"/>
      <c r="G26" s="20"/>
      <c r="K26" s="26"/>
    </row>
    <row r="27" spans="1:11" x14ac:dyDescent="0.25">
      <c r="A27" s="9" t="s">
        <v>37</v>
      </c>
      <c r="B27" s="6">
        <v>129008</v>
      </c>
      <c r="C27" s="5">
        <f t="shared" ref="C27:C32" si="1">B27/$B$33</f>
        <v>0.23764900497558261</v>
      </c>
      <c r="K27" s="26"/>
    </row>
    <row r="28" spans="1:11" x14ac:dyDescent="0.25">
      <c r="A28" s="9" t="s">
        <v>38</v>
      </c>
      <c r="B28" s="6">
        <v>96915</v>
      </c>
      <c r="C28" s="5">
        <f t="shared" si="1"/>
        <v>0.17852965178290175</v>
      </c>
      <c r="K28" s="26"/>
    </row>
    <row r="29" spans="1:11" x14ac:dyDescent="0.25">
      <c r="A29" s="9" t="s">
        <v>39</v>
      </c>
      <c r="B29" s="6">
        <v>66437</v>
      </c>
      <c r="C29" s="5">
        <f t="shared" si="1"/>
        <v>0.12238533225507552</v>
      </c>
      <c r="K29" s="26"/>
    </row>
    <row r="30" spans="1:11" x14ac:dyDescent="0.25">
      <c r="A30" s="9" t="s">
        <v>40</v>
      </c>
      <c r="B30" s="6">
        <v>42531</v>
      </c>
      <c r="C30" s="5">
        <f t="shared" si="1"/>
        <v>7.834746551079394E-2</v>
      </c>
    </row>
    <row r="31" spans="1:11" x14ac:dyDescent="0.25">
      <c r="A31" s="9" t="s">
        <v>8</v>
      </c>
      <c r="B31" s="6">
        <v>77629</v>
      </c>
      <c r="C31" s="5">
        <f t="shared" si="1"/>
        <v>0.14300240765882352</v>
      </c>
    </row>
    <row r="32" spans="1:11" x14ac:dyDescent="0.25">
      <c r="A32" s="13" t="s">
        <v>9</v>
      </c>
      <c r="B32" s="14">
        <v>11438</v>
      </c>
      <c r="C32" s="15">
        <f t="shared" si="1"/>
        <v>2.1070238426382195E-2</v>
      </c>
    </row>
    <row r="33" spans="1:10" ht="15.75" thickBot="1" x14ac:dyDescent="0.3">
      <c r="A33" s="10" t="s">
        <v>5</v>
      </c>
      <c r="B33" s="3">
        <f>SUM(B26:B32)</f>
        <v>542851</v>
      </c>
      <c r="C33" s="2"/>
      <c r="H33" s="1"/>
      <c r="I33" s="1"/>
      <c r="J33" s="1"/>
    </row>
    <row r="34" spans="1:10" ht="15.75" thickBot="1" x14ac:dyDescent="0.3">
      <c r="H34" s="1"/>
      <c r="I34" s="1"/>
      <c r="J34" s="1"/>
    </row>
    <row r="35" spans="1:10" ht="34.5" customHeight="1" thickBot="1" x14ac:dyDescent="0.35">
      <c r="A35" s="136" t="s">
        <v>41</v>
      </c>
      <c r="B35" s="137"/>
      <c r="C35" s="138"/>
      <c r="H35" s="1"/>
      <c r="I35" s="1"/>
      <c r="J35" s="1"/>
    </row>
    <row r="36" spans="1:10" x14ac:dyDescent="0.25">
      <c r="A36" s="12" t="s">
        <v>6</v>
      </c>
      <c r="B36" s="4" t="s">
        <v>7</v>
      </c>
      <c r="C36" s="11" t="s">
        <v>2</v>
      </c>
      <c r="E36" s="1"/>
      <c r="F36" s="1"/>
      <c r="G36" s="1"/>
      <c r="H36" s="1"/>
      <c r="I36" s="1"/>
      <c r="J36" s="1"/>
    </row>
    <row r="37" spans="1:10" x14ac:dyDescent="0.25">
      <c r="A37" s="9" t="s">
        <v>36</v>
      </c>
      <c r="B37" s="6">
        <f>B26</f>
        <v>118893</v>
      </c>
      <c r="C37" s="5">
        <f>B37/$B$39</f>
        <v>0.47959871077567257</v>
      </c>
      <c r="E37" s="1"/>
      <c r="F37" s="1"/>
      <c r="G37" s="1"/>
      <c r="H37" s="1"/>
      <c r="I37" s="1"/>
      <c r="J37" s="1"/>
    </row>
    <row r="38" spans="1:10" x14ac:dyDescent="0.25">
      <c r="A38" s="13" t="s">
        <v>37</v>
      </c>
      <c r="B38" s="14">
        <f>B27</f>
        <v>129008</v>
      </c>
      <c r="C38" s="15">
        <f>B38/$B$39</f>
        <v>0.52040128922432749</v>
      </c>
      <c r="E38" s="1"/>
      <c r="F38" s="1"/>
      <c r="G38" s="1"/>
      <c r="H38" s="1"/>
      <c r="I38" s="1"/>
      <c r="J38" s="1"/>
    </row>
    <row r="39" spans="1:10" ht="15.75" thickBot="1" x14ac:dyDescent="0.3">
      <c r="A39" s="10" t="s">
        <v>5</v>
      </c>
      <c r="B39" s="3">
        <f>SUM(B37:B38)</f>
        <v>247901</v>
      </c>
      <c r="C39" s="2"/>
      <c r="E39" s="1"/>
      <c r="F39" s="1"/>
      <c r="G39" s="1"/>
      <c r="H39" s="1"/>
      <c r="I39" s="1"/>
      <c r="J39" s="1"/>
    </row>
    <row r="40" spans="1:10" ht="15.75" thickBot="1" x14ac:dyDescent="0.3">
      <c r="E40" s="1"/>
      <c r="F40" s="1"/>
      <c r="G40" s="1"/>
      <c r="H40" s="1"/>
      <c r="I40" s="1"/>
      <c r="J40" s="1"/>
    </row>
    <row r="41" spans="1:10" ht="18" thickBot="1" x14ac:dyDescent="0.35">
      <c r="A41" s="140" t="s">
        <v>11</v>
      </c>
      <c r="B41" s="141"/>
      <c r="C41" s="142"/>
      <c r="E41" s="1"/>
      <c r="F41" s="1"/>
      <c r="G41" s="1"/>
      <c r="H41" s="1"/>
      <c r="I41" s="1"/>
      <c r="J41" s="1"/>
    </row>
    <row r="42" spans="1:10" x14ac:dyDescent="0.25">
      <c r="A42" s="12" t="s">
        <v>12</v>
      </c>
      <c r="B42" s="4" t="s">
        <v>1</v>
      </c>
      <c r="C42" s="11" t="s">
        <v>2</v>
      </c>
      <c r="E42" s="1"/>
      <c r="F42" s="1"/>
      <c r="G42" s="1"/>
      <c r="H42" s="1"/>
      <c r="I42" s="1"/>
      <c r="J42" s="1"/>
    </row>
    <row r="43" spans="1:10" x14ac:dyDescent="0.25">
      <c r="A43" s="9" t="s">
        <v>13</v>
      </c>
      <c r="B43" s="6">
        <v>209910</v>
      </c>
      <c r="C43" s="5">
        <f>B43/$B$64</f>
        <v>0.38668069138677097</v>
      </c>
      <c r="E43" s="1"/>
      <c r="F43" s="1"/>
      <c r="G43" s="1"/>
      <c r="H43" s="1"/>
      <c r="I43" s="1"/>
      <c r="J43" s="1"/>
    </row>
    <row r="44" spans="1:10" s="1" customFormat="1" x14ac:dyDescent="0.25">
      <c r="A44" s="9" t="s">
        <v>14</v>
      </c>
      <c r="B44" s="6">
        <v>87051</v>
      </c>
      <c r="C44" s="5">
        <f t="shared" ref="C44:C63" si="2">B44/$B$64</f>
        <v>0.16035891985093514</v>
      </c>
    </row>
    <row r="45" spans="1:10" s="1" customFormat="1" x14ac:dyDescent="0.25">
      <c r="A45" s="9" t="s">
        <v>15</v>
      </c>
      <c r="B45" s="6">
        <v>34907</v>
      </c>
      <c r="C45" s="5">
        <f t="shared" si="2"/>
        <v>6.4303096061350165E-2</v>
      </c>
    </row>
    <row r="46" spans="1:10" s="1" customFormat="1" x14ac:dyDescent="0.25">
      <c r="A46" s="9" t="s">
        <v>16</v>
      </c>
      <c r="B46" s="6">
        <v>25074</v>
      </c>
      <c r="C46" s="5">
        <f t="shared" si="2"/>
        <v>4.618947003873991E-2</v>
      </c>
    </row>
    <row r="47" spans="1:10" s="1" customFormat="1" x14ac:dyDescent="0.25">
      <c r="A47" s="9" t="s">
        <v>17</v>
      </c>
      <c r="B47" s="6">
        <v>24483</v>
      </c>
      <c r="C47" s="5">
        <f t="shared" si="2"/>
        <v>4.5100773508752863E-2</v>
      </c>
    </row>
    <row r="48" spans="1:10" s="1" customFormat="1" x14ac:dyDescent="0.25">
      <c r="A48" s="9" t="s">
        <v>18</v>
      </c>
      <c r="B48" s="6">
        <v>18029</v>
      </c>
      <c r="C48" s="5">
        <f t="shared" si="2"/>
        <v>3.3211691605983966E-2</v>
      </c>
    </row>
    <row r="49" spans="1:10" s="1" customFormat="1" x14ac:dyDescent="0.25">
      <c r="A49" s="9" t="s">
        <v>19</v>
      </c>
      <c r="B49" s="6">
        <v>14018</v>
      </c>
      <c r="C49" s="5">
        <f t="shared" si="2"/>
        <v>2.5822923785716524E-2</v>
      </c>
    </row>
    <row r="50" spans="1:10" s="1" customFormat="1" x14ac:dyDescent="0.25">
      <c r="A50" s="9" t="s">
        <v>20</v>
      </c>
      <c r="B50" s="6">
        <v>11986</v>
      </c>
      <c r="C50" s="5">
        <f t="shared" si="2"/>
        <v>2.2079723533713669E-2</v>
      </c>
    </row>
    <row r="51" spans="1:10" s="1" customFormat="1" x14ac:dyDescent="0.25">
      <c r="A51" s="9" t="s">
        <v>21</v>
      </c>
      <c r="B51" s="6">
        <v>11756</v>
      </c>
      <c r="C51" s="5">
        <f t="shared" si="2"/>
        <v>2.1656034528811773E-2</v>
      </c>
    </row>
    <row r="52" spans="1:10" s="1" customFormat="1" x14ac:dyDescent="0.25">
      <c r="A52" s="9" t="s">
        <v>22</v>
      </c>
      <c r="B52" s="6">
        <v>10765</v>
      </c>
      <c r="C52" s="5">
        <f t="shared" si="2"/>
        <v>1.9830487555517074E-2</v>
      </c>
    </row>
    <row r="53" spans="1:10" s="1" customFormat="1" x14ac:dyDescent="0.25">
      <c r="A53" s="9" t="s">
        <v>23</v>
      </c>
      <c r="B53" s="6">
        <v>9674</v>
      </c>
      <c r="C53" s="5">
        <f t="shared" si="2"/>
        <v>1.7820727971395466E-2</v>
      </c>
      <c r="H53"/>
      <c r="I53"/>
      <c r="J53"/>
    </row>
    <row r="54" spans="1:10" s="1" customFormat="1" x14ac:dyDescent="0.25">
      <c r="A54" s="9" t="s">
        <v>24</v>
      </c>
      <c r="B54" s="6">
        <v>8695</v>
      </c>
      <c r="C54" s="5">
        <f t="shared" si="2"/>
        <v>1.6017286511399997E-2</v>
      </c>
      <c r="H54"/>
      <c r="I54"/>
      <c r="J54"/>
    </row>
    <row r="55" spans="1:10" s="1" customFormat="1" x14ac:dyDescent="0.25">
      <c r="A55" s="9" t="s">
        <v>25</v>
      </c>
      <c r="B55" s="6">
        <v>7305</v>
      </c>
      <c r="C55" s="5">
        <f t="shared" si="2"/>
        <v>1.3456731220905922E-2</v>
      </c>
      <c r="H55" s="8"/>
      <c r="I55" s="8"/>
      <c r="J55" s="8"/>
    </row>
    <row r="56" spans="1:10" s="1" customFormat="1" x14ac:dyDescent="0.25">
      <c r="A56" s="9" t="s">
        <v>26</v>
      </c>
      <c r="B56" s="6">
        <v>6945</v>
      </c>
      <c r="C56" s="5">
        <f t="shared" si="2"/>
        <v>1.2793565821929037E-2</v>
      </c>
      <c r="E56"/>
      <c r="F56"/>
      <c r="G56"/>
      <c r="H56"/>
      <c r="I56"/>
      <c r="J56"/>
    </row>
    <row r="57" spans="1:10" s="1" customFormat="1" x14ac:dyDescent="0.25">
      <c r="A57" s="9" t="s">
        <v>27</v>
      </c>
      <c r="B57" s="6">
        <v>4967</v>
      </c>
      <c r="C57" s="5">
        <f t="shared" si="2"/>
        <v>9.1498403797727178E-3</v>
      </c>
      <c r="E57"/>
      <c r="F57"/>
      <c r="G57"/>
      <c r="H57"/>
      <c r="I57"/>
      <c r="J57"/>
    </row>
    <row r="58" spans="1:10" s="1" customFormat="1" x14ac:dyDescent="0.25">
      <c r="A58" s="9" t="s">
        <v>28</v>
      </c>
      <c r="B58" s="6">
        <v>4603</v>
      </c>
      <c r="C58" s="5">
        <f t="shared" si="2"/>
        <v>8.479306476362759E-3</v>
      </c>
      <c r="E58" s="8"/>
      <c r="F58" s="8"/>
      <c r="G58" s="8"/>
      <c r="H58"/>
      <c r="I58"/>
      <c r="J58"/>
    </row>
    <row r="59" spans="1:10" s="1" customFormat="1" x14ac:dyDescent="0.25">
      <c r="A59" s="9" t="s">
        <v>29</v>
      </c>
      <c r="B59" s="6">
        <v>3493</v>
      </c>
      <c r="C59" s="5">
        <f t="shared" si="2"/>
        <v>6.4345464961840359E-3</v>
      </c>
      <c r="E59"/>
      <c r="F59"/>
      <c r="G59"/>
      <c r="H59"/>
      <c r="I59"/>
      <c r="J59"/>
    </row>
    <row r="60" spans="1:10" s="1" customFormat="1" x14ac:dyDescent="0.25">
      <c r="A60" s="9" t="s">
        <v>30</v>
      </c>
      <c r="B60" s="6">
        <v>3368</v>
      </c>
      <c r="C60" s="5">
        <f t="shared" si="2"/>
        <v>6.2042807326503956E-3</v>
      </c>
      <c r="E60"/>
      <c r="F60"/>
      <c r="G60"/>
      <c r="H60"/>
      <c r="I60"/>
      <c r="J60"/>
    </row>
    <row r="61" spans="1:10" s="1" customFormat="1" x14ac:dyDescent="0.25">
      <c r="A61" s="9" t="s">
        <v>31</v>
      </c>
      <c r="B61" s="6">
        <v>3037</v>
      </c>
      <c r="C61" s="5">
        <f t="shared" si="2"/>
        <v>5.5945369908133175E-3</v>
      </c>
      <c r="E61"/>
      <c r="F61"/>
      <c r="G61"/>
      <c r="H61"/>
      <c r="I61"/>
      <c r="J61"/>
    </row>
    <row r="62" spans="1:10" s="1" customFormat="1" x14ac:dyDescent="0.25">
      <c r="A62" s="9" t="s">
        <v>32</v>
      </c>
      <c r="B62" s="6">
        <v>3004</v>
      </c>
      <c r="C62" s="5">
        <f t="shared" si="2"/>
        <v>5.5337468292404358E-3</v>
      </c>
      <c r="E62"/>
      <c r="F62"/>
      <c r="G62"/>
      <c r="H62"/>
      <c r="I62"/>
      <c r="J62"/>
    </row>
    <row r="63" spans="1:10" s="1" customFormat="1" x14ac:dyDescent="0.25">
      <c r="A63" s="13" t="s">
        <v>33</v>
      </c>
      <c r="B63" s="14">
        <v>39781</v>
      </c>
      <c r="C63" s="15">
        <f t="shared" si="2"/>
        <v>7.3281618713053859E-2</v>
      </c>
      <c r="E63"/>
      <c r="F63"/>
      <c r="G63"/>
      <c r="H63"/>
      <c r="I63"/>
      <c r="J63"/>
    </row>
    <row r="64" spans="1:10" ht="15.75" thickBot="1" x14ac:dyDescent="0.3">
      <c r="A64" s="10" t="s">
        <v>5</v>
      </c>
      <c r="B64" s="3">
        <f>SUM(B43:B63)</f>
        <v>542851</v>
      </c>
      <c r="C64" s="2"/>
    </row>
    <row r="65" spans="1:10" ht="15.75" thickBot="1" x14ac:dyDescent="0.3"/>
    <row r="66" spans="1:10" s="8" customFormat="1" ht="34.5" customHeight="1" thickBot="1" x14ac:dyDescent="0.35">
      <c r="A66" s="136" t="s">
        <v>42</v>
      </c>
      <c r="B66" s="137"/>
      <c r="C66" s="138"/>
      <c r="E66"/>
      <c r="F66"/>
      <c r="G66"/>
      <c r="H66"/>
      <c r="I66"/>
      <c r="J66"/>
    </row>
    <row r="67" spans="1:10" x14ac:dyDescent="0.25">
      <c r="A67" s="12" t="s">
        <v>12</v>
      </c>
      <c r="B67" s="4" t="s">
        <v>1</v>
      </c>
      <c r="C67" s="11" t="s">
        <v>2</v>
      </c>
    </row>
    <row r="68" spans="1:10" x14ac:dyDescent="0.25">
      <c r="A68" s="9" t="s">
        <v>13</v>
      </c>
      <c r="B68" s="6">
        <v>122837</v>
      </c>
      <c r="C68" s="5">
        <f>B68/$B$89</f>
        <v>0.49550828758254301</v>
      </c>
    </row>
    <row r="69" spans="1:10" x14ac:dyDescent="0.25">
      <c r="A69" s="9" t="s">
        <v>14</v>
      </c>
      <c r="B69" s="6">
        <v>32181</v>
      </c>
      <c r="C69" s="5">
        <f t="shared" ref="C69:C88" si="3">B69/$B$89</f>
        <v>0.12981391765261133</v>
      </c>
    </row>
    <row r="70" spans="1:10" x14ac:dyDescent="0.25">
      <c r="A70" s="9" t="s">
        <v>15</v>
      </c>
      <c r="B70" s="6">
        <v>12234</v>
      </c>
      <c r="C70" s="5">
        <f t="shared" si="3"/>
        <v>4.9350345500824927E-2</v>
      </c>
    </row>
    <row r="71" spans="1:10" x14ac:dyDescent="0.25">
      <c r="A71" s="9" t="s">
        <v>17</v>
      </c>
      <c r="B71" s="6">
        <v>10667</v>
      </c>
      <c r="C71" s="5">
        <f t="shared" si="3"/>
        <v>4.3029273782679379E-2</v>
      </c>
    </row>
    <row r="72" spans="1:10" x14ac:dyDescent="0.25">
      <c r="A72" s="9" t="s">
        <v>16</v>
      </c>
      <c r="B72" s="6">
        <v>9973</v>
      </c>
      <c r="C72" s="5">
        <f t="shared" si="3"/>
        <v>4.0229769141713827E-2</v>
      </c>
    </row>
    <row r="73" spans="1:10" x14ac:dyDescent="0.25">
      <c r="A73" s="9" t="s">
        <v>18</v>
      </c>
      <c r="B73" s="6">
        <v>7731</v>
      </c>
      <c r="C73" s="5">
        <f t="shared" si="3"/>
        <v>3.1185836281418793E-2</v>
      </c>
    </row>
    <row r="74" spans="1:10" x14ac:dyDescent="0.25">
      <c r="A74" s="9" t="s">
        <v>23</v>
      </c>
      <c r="B74" s="6">
        <v>4964</v>
      </c>
      <c r="C74" s="5">
        <f t="shared" si="3"/>
        <v>2.0024122532785266E-2</v>
      </c>
    </row>
    <row r="75" spans="1:10" x14ac:dyDescent="0.25">
      <c r="A75" s="9" t="s">
        <v>22</v>
      </c>
      <c r="B75" s="6">
        <v>4720</v>
      </c>
      <c r="C75" s="5">
        <f t="shared" si="3"/>
        <v>1.9039858653252709E-2</v>
      </c>
    </row>
    <row r="76" spans="1:10" x14ac:dyDescent="0.25">
      <c r="A76" s="9" t="s">
        <v>19</v>
      </c>
      <c r="B76" s="6">
        <v>4611</v>
      </c>
      <c r="C76" s="5">
        <f t="shared" si="3"/>
        <v>1.8600167002150052E-2</v>
      </c>
    </row>
    <row r="77" spans="1:10" x14ac:dyDescent="0.25">
      <c r="A77" s="9" t="s">
        <v>21</v>
      </c>
      <c r="B77" s="6">
        <v>4369</v>
      </c>
      <c r="C77" s="5">
        <f t="shared" si="3"/>
        <v>1.7623970859334977E-2</v>
      </c>
    </row>
    <row r="78" spans="1:10" x14ac:dyDescent="0.25">
      <c r="A78" s="9" t="s">
        <v>24</v>
      </c>
      <c r="B78" s="6">
        <v>3820</v>
      </c>
      <c r="C78" s="5">
        <f t="shared" si="3"/>
        <v>1.5409377130386728E-2</v>
      </c>
    </row>
    <row r="79" spans="1:10" x14ac:dyDescent="0.25">
      <c r="A79" s="9" t="s">
        <v>20</v>
      </c>
      <c r="B79" s="6">
        <v>3678</v>
      </c>
      <c r="C79" s="5">
        <f t="shared" si="3"/>
        <v>1.483656782344565E-2</v>
      </c>
    </row>
    <row r="80" spans="1:10" x14ac:dyDescent="0.25">
      <c r="A80" s="9" t="s">
        <v>26</v>
      </c>
      <c r="B80" s="6">
        <v>2225</v>
      </c>
      <c r="C80" s="5">
        <f t="shared" si="3"/>
        <v>8.9753570981964577E-3</v>
      </c>
    </row>
    <row r="81" spans="1:3" x14ac:dyDescent="0.25">
      <c r="A81" s="9" t="s">
        <v>27</v>
      </c>
      <c r="B81" s="6">
        <v>2157</v>
      </c>
      <c r="C81" s="5">
        <f t="shared" si="3"/>
        <v>8.7010540498021396E-3</v>
      </c>
    </row>
    <row r="82" spans="1:3" x14ac:dyDescent="0.25">
      <c r="A82" s="9" t="s">
        <v>25</v>
      </c>
      <c r="B82" s="6">
        <v>2072</v>
      </c>
      <c r="C82" s="5">
        <f t="shared" si="3"/>
        <v>8.3581752393092398E-3</v>
      </c>
    </row>
    <row r="83" spans="1:3" x14ac:dyDescent="0.25">
      <c r="A83" s="9" t="s">
        <v>28</v>
      </c>
      <c r="B83" s="6">
        <v>1402</v>
      </c>
      <c r="C83" s="5">
        <f t="shared" si="3"/>
        <v>5.6554834389534528E-3</v>
      </c>
    </row>
    <row r="84" spans="1:3" x14ac:dyDescent="0.25">
      <c r="A84" s="9" t="s">
        <v>31</v>
      </c>
      <c r="B84" s="6">
        <v>1272</v>
      </c>
      <c r="C84" s="5">
        <f t="shared" si="3"/>
        <v>5.1310805523172558E-3</v>
      </c>
    </row>
    <row r="85" spans="1:3" x14ac:dyDescent="0.25">
      <c r="A85" s="9" t="s">
        <v>68</v>
      </c>
      <c r="B85" s="6">
        <v>1269</v>
      </c>
      <c r="C85" s="5">
        <f t="shared" si="3"/>
        <v>5.1189789472410353E-3</v>
      </c>
    </row>
    <row r="86" spans="1:3" x14ac:dyDescent="0.25">
      <c r="A86" s="9" t="s">
        <v>64</v>
      </c>
      <c r="B86" s="6">
        <v>889</v>
      </c>
      <c r="C86" s="5">
        <f t="shared" si="3"/>
        <v>3.586108970919843E-3</v>
      </c>
    </row>
    <row r="87" spans="1:3" x14ac:dyDescent="0.25">
      <c r="A87" s="9" t="s">
        <v>67</v>
      </c>
      <c r="B87" s="6">
        <v>807</v>
      </c>
      <c r="C87" s="5">
        <f t="shared" si="3"/>
        <v>3.2553317655031645E-3</v>
      </c>
    </row>
    <row r="88" spans="1:3" x14ac:dyDescent="0.25">
      <c r="A88" s="13" t="s">
        <v>33</v>
      </c>
      <c r="B88" s="14">
        <v>14023</v>
      </c>
      <c r="C88" s="15">
        <f t="shared" si="3"/>
        <v>5.6566935994610754E-2</v>
      </c>
    </row>
    <row r="89" spans="1:3" ht="15.75" thickBot="1" x14ac:dyDescent="0.3">
      <c r="A89" s="10" t="s">
        <v>5</v>
      </c>
      <c r="B89" s="3">
        <f>SUM(B68:B88)</f>
        <v>247901</v>
      </c>
      <c r="C89" s="2"/>
    </row>
    <row r="90" spans="1:3" ht="15.75" thickBot="1" x14ac:dyDescent="0.3"/>
    <row r="91" spans="1:3" ht="18" thickBot="1" x14ac:dyDescent="0.35">
      <c r="A91" s="140" t="s">
        <v>44</v>
      </c>
      <c r="B91" s="141"/>
      <c r="C91" s="142"/>
    </row>
    <row r="92" spans="1:3" x14ac:dyDescent="0.25">
      <c r="A92" s="12" t="s">
        <v>45</v>
      </c>
      <c r="B92" s="4" t="s">
        <v>7</v>
      </c>
      <c r="C92" s="11" t="s">
        <v>2</v>
      </c>
    </row>
    <row r="93" spans="1:3" x14ac:dyDescent="0.25">
      <c r="A93" s="9" t="s">
        <v>46</v>
      </c>
      <c r="B93" s="6">
        <v>42800</v>
      </c>
      <c r="C93" s="5">
        <f>B93/$B$100</f>
        <v>7.884299743391833E-2</v>
      </c>
    </row>
    <row r="94" spans="1:3" x14ac:dyDescent="0.25">
      <c r="A94" s="9" t="s">
        <v>47</v>
      </c>
      <c r="B94" s="6">
        <v>42860</v>
      </c>
      <c r="C94" s="5">
        <f t="shared" ref="C94:C99" si="4">B94/$B$100</f>
        <v>7.8953525000414485E-2</v>
      </c>
    </row>
    <row r="95" spans="1:3" x14ac:dyDescent="0.25">
      <c r="A95" s="9" t="s">
        <v>48</v>
      </c>
      <c r="B95" s="6">
        <v>95648</v>
      </c>
      <c r="C95" s="5">
        <f t="shared" si="4"/>
        <v>0.17619567800372479</v>
      </c>
    </row>
    <row r="96" spans="1:3" x14ac:dyDescent="0.25">
      <c r="A96" s="9" t="s">
        <v>49</v>
      </c>
      <c r="B96" s="6">
        <v>103191</v>
      </c>
      <c r="C96" s="5">
        <f t="shared" si="4"/>
        <v>0.19009083523839876</v>
      </c>
    </row>
    <row r="97" spans="1:3" x14ac:dyDescent="0.25">
      <c r="A97" s="9" t="s">
        <v>50</v>
      </c>
      <c r="B97" s="6">
        <v>96570</v>
      </c>
      <c r="C97" s="5">
        <f t="shared" si="4"/>
        <v>0.17789411827554891</v>
      </c>
    </row>
    <row r="98" spans="1:3" x14ac:dyDescent="0.25">
      <c r="A98" s="9" t="s">
        <v>51</v>
      </c>
      <c r="B98" s="6">
        <v>73863</v>
      </c>
      <c r="C98" s="5">
        <f t="shared" si="4"/>
        <v>0.13606496073508201</v>
      </c>
    </row>
    <row r="99" spans="1:3" x14ac:dyDescent="0.25">
      <c r="A99" s="13" t="s">
        <v>52</v>
      </c>
      <c r="B99" s="14">
        <v>87919</v>
      </c>
      <c r="C99" s="15">
        <f t="shared" si="4"/>
        <v>0.16195788531291275</v>
      </c>
    </row>
    <row r="100" spans="1:3" ht="15.75" thickBot="1" x14ac:dyDescent="0.3">
      <c r="A100" s="10" t="s">
        <v>5</v>
      </c>
      <c r="B100" s="3">
        <f>SUM(B93:B99)</f>
        <v>542851</v>
      </c>
      <c r="C100" s="2"/>
    </row>
    <row r="101" spans="1:3" ht="15.75" thickBot="1" x14ac:dyDescent="0.3"/>
    <row r="102" spans="1:3" ht="34.5" customHeight="1" thickBot="1" x14ac:dyDescent="0.35">
      <c r="A102" s="136" t="s">
        <v>53</v>
      </c>
      <c r="B102" s="137"/>
      <c r="C102" s="138"/>
    </row>
    <row r="103" spans="1:3" x14ac:dyDescent="0.25">
      <c r="A103" s="12" t="s">
        <v>45</v>
      </c>
      <c r="B103" s="4" t="s">
        <v>7</v>
      </c>
      <c r="C103" s="11" t="s">
        <v>2</v>
      </c>
    </row>
    <row r="104" spans="1:3" x14ac:dyDescent="0.25">
      <c r="A104" s="9" t="s">
        <v>46</v>
      </c>
      <c r="B104" s="6">
        <v>24601</v>
      </c>
      <c r="C104" s="5">
        <f>B104/$B$111</f>
        <v>9.9237195493362268E-2</v>
      </c>
    </row>
    <row r="105" spans="1:3" x14ac:dyDescent="0.25">
      <c r="A105" s="9" t="s">
        <v>47</v>
      </c>
      <c r="B105" s="6">
        <v>22941</v>
      </c>
      <c r="C105" s="5">
        <f t="shared" ref="C105:C110" si="5">B105/$B$111</f>
        <v>9.2540974017853897E-2</v>
      </c>
    </row>
    <row r="106" spans="1:3" x14ac:dyDescent="0.25">
      <c r="A106" s="9" t="s">
        <v>48</v>
      </c>
      <c r="B106" s="6">
        <v>45026</v>
      </c>
      <c r="C106" s="5">
        <f t="shared" si="5"/>
        <v>0.18162895672062637</v>
      </c>
    </row>
    <row r="107" spans="1:3" x14ac:dyDescent="0.25">
      <c r="A107" s="9" t="s">
        <v>49</v>
      </c>
      <c r="B107" s="6">
        <v>45503</v>
      </c>
      <c r="C107" s="5">
        <f t="shared" si="5"/>
        <v>0.18355311192774534</v>
      </c>
    </row>
    <row r="108" spans="1:3" x14ac:dyDescent="0.25">
      <c r="A108" s="9" t="s">
        <v>50</v>
      </c>
      <c r="B108" s="6">
        <v>36428</v>
      </c>
      <c r="C108" s="5">
        <f t="shared" si="5"/>
        <v>0.14694575657218004</v>
      </c>
    </row>
    <row r="109" spans="1:3" x14ac:dyDescent="0.25">
      <c r="A109" s="9" t="s">
        <v>51</v>
      </c>
      <c r="B109" s="6">
        <v>28813</v>
      </c>
      <c r="C109" s="5">
        <f t="shared" si="5"/>
        <v>0.11622784902037507</v>
      </c>
    </row>
    <row r="110" spans="1:3" x14ac:dyDescent="0.25">
      <c r="A110" s="13" t="s">
        <v>52</v>
      </c>
      <c r="B110" s="14">
        <v>44589</v>
      </c>
      <c r="C110" s="15">
        <f t="shared" si="5"/>
        <v>0.17986615624785701</v>
      </c>
    </row>
    <row r="111" spans="1:3" ht="15.75" thickBot="1" x14ac:dyDescent="0.3">
      <c r="A111" s="10" t="s">
        <v>5</v>
      </c>
      <c r="B111" s="3">
        <f>SUM(B104:B110)</f>
        <v>247901</v>
      </c>
      <c r="C111" s="2"/>
    </row>
    <row r="112" spans="1:3" s="20" customFormat="1" x14ac:dyDescent="0.25">
      <c r="A112" s="28"/>
      <c r="B112" s="6"/>
      <c r="C112" s="28"/>
    </row>
    <row r="113" spans="1:32" s="20" customFormat="1" x14ac:dyDescent="0.25">
      <c r="A113" s="30" t="s">
        <v>161</v>
      </c>
      <c r="B113" s="31"/>
      <c r="C113" s="32"/>
      <c r="E113"/>
      <c r="F113"/>
      <c r="G113"/>
    </row>
    <row r="114" spans="1:32" s="20" customFormat="1" x14ac:dyDescent="0.25">
      <c r="A114" s="33" t="s">
        <v>162</v>
      </c>
      <c r="B114" s="31"/>
      <c r="C114" s="32"/>
      <c r="E114"/>
      <c r="F114"/>
      <c r="G114"/>
    </row>
    <row r="115" spans="1:32" s="20" customFormat="1" x14ac:dyDescent="0.25">
      <c r="A115" s="33" t="s">
        <v>163</v>
      </c>
      <c r="B115" s="31"/>
      <c r="C115" s="32"/>
      <c r="E115"/>
      <c r="F115"/>
      <c r="G115"/>
    </row>
    <row r="116" spans="1:32" ht="15.75" thickBot="1" x14ac:dyDescent="0.3">
      <c r="A116" s="20"/>
      <c r="B116" s="20"/>
      <c r="C116" s="20"/>
      <c r="D116" s="20"/>
      <c r="H116" s="20"/>
      <c r="I116" s="20"/>
      <c r="J116" s="20"/>
      <c r="K116" s="20"/>
    </row>
    <row r="117" spans="1:32" ht="18" thickBot="1" x14ac:dyDescent="0.35">
      <c r="A117" s="140" t="s">
        <v>156</v>
      </c>
      <c r="B117" s="141"/>
      <c r="C117" s="142"/>
      <c r="D117" s="20"/>
      <c r="H117" s="20"/>
      <c r="I117" s="20"/>
      <c r="J117" s="20"/>
      <c r="K117" s="20"/>
    </row>
    <row r="118" spans="1:32" x14ac:dyDescent="0.25">
      <c r="A118" s="12" t="s">
        <v>54</v>
      </c>
      <c r="B118" s="4" t="s">
        <v>1</v>
      </c>
      <c r="C118" s="11" t="s">
        <v>2</v>
      </c>
      <c r="D118" s="20"/>
      <c r="E118" s="20"/>
      <c r="F118" s="20"/>
      <c r="G118" s="20"/>
      <c r="H118" s="20"/>
      <c r="I118" s="20"/>
      <c r="J118" s="30"/>
      <c r="K118" s="31"/>
      <c r="L118" s="32"/>
      <c r="M118" s="20"/>
      <c r="N118" s="20"/>
      <c r="O118" s="20"/>
      <c r="P118" s="20"/>
      <c r="Q118" s="20"/>
      <c r="R118" s="20"/>
      <c r="S118" s="20"/>
      <c r="T118" s="20"/>
      <c r="U118" s="20"/>
      <c r="V118" s="20"/>
      <c r="W118" s="20"/>
      <c r="X118" s="20"/>
      <c r="Y118" s="20"/>
      <c r="Z118" s="20"/>
      <c r="AA118" s="20"/>
      <c r="AB118" s="20"/>
      <c r="AC118" s="20"/>
      <c r="AD118" s="20"/>
      <c r="AE118" s="20"/>
      <c r="AF118" s="20"/>
    </row>
    <row r="119" spans="1:32" x14ac:dyDescent="0.25">
      <c r="A119" s="9" t="s">
        <v>55</v>
      </c>
      <c r="B119" s="6">
        <v>2377148</v>
      </c>
      <c r="C119" s="5">
        <f>B119/$B$121</f>
        <v>0.94241329207641122</v>
      </c>
      <c r="E119" s="20"/>
      <c r="F119" s="20"/>
      <c r="G119" s="20"/>
      <c r="J119" s="33"/>
      <c r="K119" s="31"/>
      <c r="L119" s="32"/>
      <c r="M119" s="20"/>
      <c r="N119" s="20"/>
      <c r="O119" s="20"/>
      <c r="P119" s="20"/>
      <c r="Q119" s="20"/>
      <c r="R119" s="20"/>
      <c r="S119" s="20"/>
      <c r="T119" s="20"/>
      <c r="U119" s="20"/>
      <c r="V119" s="20"/>
      <c r="W119" s="20"/>
      <c r="X119" s="20"/>
      <c r="Y119" s="20"/>
      <c r="Z119" s="20"/>
      <c r="AA119" s="20"/>
      <c r="AB119" s="20"/>
      <c r="AC119" s="20"/>
      <c r="AD119" s="20"/>
      <c r="AE119" s="20"/>
      <c r="AF119" s="20"/>
    </row>
    <row r="120" spans="1:32" x14ac:dyDescent="0.25">
      <c r="A120" s="13" t="s">
        <v>58</v>
      </c>
      <c r="B120" s="14">
        <v>145257</v>
      </c>
      <c r="C120" s="15">
        <f>B120/$B$121</f>
        <v>5.7586707923588797E-2</v>
      </c>
      <c r="E120" s="20"/>
      <c r="F120" s="20"/>
      <c r="G120" s="20"/>
      <c r="J120" s="33"/>
      <c r="K120" s="31"/>
      <c r="L120" s="32"/>
      <c r="M120" s="20"/>
      <c r="N120" s="20"/>
      <c r="O120" s="20"/>
      <c r="P120" s="20"/>
      <c r="Q120" s="20"/>
      <c r="R120" s="20"/>
      <c r="S120" s="20"/>
      <c r="T120" s="20"/>
      <c r="U120" s="20"/>
      <c r="V120" s="20"/>
      <c r="W120" s="20"/>
      <c r="X120" s="20"/>
      <c r="Y120" s="20"/>
      <c r="Z120" s="20"/>
      <c r="AA120" s="20"/>
      <c r="AB120" s="20"/>
      <c r="AC120" s="20"/>
      <c r="AD120" s="20"/>
      <c r="AE120" s="20"/>
      <c r="AF120" s="20"/>
    </row>
    <row r="121" spans="1:32" ht="15.75" thickBot="1" x14ac:dyDescent="0.3">
      <c r="A121" s="10" t="s">
        <v>5</v>
      </c>
      <c r="B121" s="3">
        <f>SUM(B119:B120)</f>
        <v>2522405</v>
      </c>
      <c r="C121" s="2"/>
      <c r="E121" s="20"/>
      <c r="F121" s="20"/>
      <c r="G121" s="20"/>
      <c r="J121" s="20"/>
      <c r="K121" s="20"/>
    </row>
    <row r="122" spans="1:32" ht="15.75" thickBot="1" x14ac:dyDescent="0.3">
      <c r="E122" s="20"/>
      <c r="F122" s="20"/>
      <c r="G122" s="20"/>
    </row>
    <row r="123" spans="1:32" ht="34.5" customHeight="1" thickBot="1" x14ac:dyDescent="0.35">
      <c r="A123" s="136" t="s">
        <v>56</v>
      </c>
      <c r="B123" s="137"/>
      <c r="C123" s="138"/>
      <c r="E123" s="20"/>
      <c r="F123" s="20"/>
      <c r="G123" s="20"/>
    </row>
    <row r="124" spans="1:32" x14ac:dyDescent="0.25">
      <c r="A124" s="12" t="s">
        <v>6</v>
      </c>
      <c r="B124" s="4" t="s">
        <v>7</v>
      </c>
      <c r="C124" s="11" t="s">
        <v>2</v>
      </c>
    </row>
    <row r="125" spans="1:32" x14ac:dyDescent="0.25">
      <c r="A125" s="9" t="s">
        <v>36</v>
      </c>
      <c r="B125" s="6">
        <v>123191</v>
      </c>
      <c r="C125" s="5">
        <f t="shared" ref="C125:C130" si="6">B125/$B$131</f>
        <v>7.6991728409335936E-2</v>
      </c>
    </row>
    <row r="126" spans="1:32" x14ac:dyDescent="0.25">
      <c r="A126" s="9" t="s">
        <v>37</v>
      </c>
      <c r="B126" s="6">
        <v>176893</v>
      </c>
      <c r="C126" s="5">
        <f t="shared" si="6"/>
        <v>0.11055432469508861</v>
      </c>
    </row>
    <row r="127" spans="1:32" x14ac:dyDescent="0.25">
      <c r="A127" s="9" t="s">
        <v>38</v>
      </c>
      <c r="B127" s="6">
        <v>203248</v>
      </c>
      <c r="C127" s="5">
        <f t="shared" si="6"/>
        <v>0.12702563349384866</v>
      </c>
    </row>
    <row r="128" spans="1:32" x14ac:dyDescent="0.25">
      <c r="A128" s="9" t="s">
        <v>39</v>
      </c>
      <c r="B128" s="6">
        <v>205586</v>
      </c>
      <c r="C128" s="5">
        <f t="shared" si="6"/>
        <v>0.12848683326510651</v>
      </c>
    </row>
    <row r="129" spans="1:14" x14ac:dyDescent="0.25">
      <c r="A129" s="9" t="s">
        <v>40</v>
      </c>
      <c r="B129" s="6">
        <v>191795</v>
      </c>
      <c r="C129" s="5">
        <f t="shared" si="6"/>
        <v>0.11986775454593748</v>
      </c>
    </row>
    <row r="130" spans="1:14" x14ac:dyDescent="0.25">
      <c r="A130" s="13" t="s">
        <v>8</v>
      </c>
      <c r="B130" s="14">
        <v>699342</v>
      </c>
      <c r="C130" s="15">
        <f t="shared" si="6"/>
        <v>0.4370737255906828</v>
      </c>
    </row>
    <row r="131" spans="1:14" ht="15.75" thickBot="1" x14ac:dyDescent="0.3">
      <c r="A131" s="10" t="s">
        <v>5</v>
      </c>
      <c r="B131" s="3">
        <f>SUM(B125:B130)</f>
        <v>1600055</v>
      </c>
      <c r="C131" s="2"/>
    </row>
    <row r="132" spans="1:14" x14ac:dyDescent="0.25">
      <c r="A132" s="34" t="s">
        <v>164</v>
      </c>
      <c r="B132" s="20"/>
      <c r="C132" s="20"/>
      <c r="D132" s="20"/>
      <c r="H132" s="20"/>
      <c r="I132" s="20"/>
      <c r="J132" s="20"/>
      <c r="K132" s="20"/>
      <c r="L132" s="20"/>
      <c r="M132" s="20"/>
      <c r="N132" s="20"/>
    </row>
    <row r="133" spans="1:14" ht="15.75" thickBot="1" x14ac:dyDescent="0.3"/>
    <row r="134" spans="1:14" ht="18" thickBot="1" x14ac:dyDescent="0.35">
      <c r="A134" s="136" t="s">
        <v>57</v>
      </c>
      <c r="B134" s="137"/>
      <c r="C134" s="138"/>
    </row>
    <row r="135" spans="1:14" x14ac:dyDescent="0.25">
      <c r="A135" s="12" t="s">
        <v>6</v>
      </c>
      <c r="B135" s="4" t="s">
        <v>7</v>
      </c>
      <c r="C135" s="11" t="s">
        <v>2</v>
      </c>
    </row>
    <row r="136" spans="1:14" x14ac:dyDescent="0.25">
      <c r="A136" s="9" t="s">
        <v>36</v>
      </c>
      <c r="B136" s="6">
        <v>22068</v>
      </c>
      <c r="C136" s="5">
        <f t="shared" ref="C136:C141" si="7">B136/$B$142</f>
        <v>0.24646794062789684</v>
      </c>
    </row>
    <row r="137" spans="1:14" x14ac:dyDescent="0.25">
      <c r="A137" s="9" t="s">
        <v>37</v>
      </c>
      <c r="B137" s="6">
        <v>25369</v>
      </c>
      <c r="C137" s="5">
        <f t="shared" si="7"/>
        <v>0.2833353809039838</v>
      </c>
      <c r="E137" s="20"/>
      <c r="F137" s="20"/>
      <c r="G137" s="20"/>
    </row>
    <row r="138" spans="1:14" x14ac:dyDescent="0.25">
      <c r="A138" s="9" t="s">
        <v>38</v>
      </c>
      <c r="B138" s="6">
        <v>15944</v>
      </c>
      <c r="C138" s="5">
        <f t="shared" si="7"/>
        <v>0.17807163518992147</v>
      </c>
    </row>
    <row r="139" spans="1:14" x14ac:dyDescent="0.25">
      <c r="A139" s="9" t="s">
        <v>39</v>
      </c>
      <c r="B139" s="6">
        <v>10262</v>
      </c>
      <c r="C139" s="5">
        <f t="shared" si="7"/>
        <v>0.11461183644750216</v>
      </c>
    </row>
    <row r="140" spans="1:14" x14ac:dyDescent="0.25">
      <c r="A140" s="9" t="s">
        <v>40</v>
      </c>
      <c r="B140" s="6">
        <v>5846</v>
      </c>
      <c r="C140" s="5">
        <f t="shared" si="7"/>
        <v>6.529144376067994E-2</v>
      </c>
    </row>
    <row r="141" spans="1:14" x14ac:dyDescent="0.25">
      <c r="A141" s="13" t="s">
        <v>8</v>
      </c>
      <c r="B141" s="14">
        <v>10048</v>
      </c>
      <c r="C141" s="15">
        <f t="shared" si="7"/>
        <v>0.11222176307001575</v>
      </c>
    </row>
    <row r="142" spans="1:14" ht="15.75" thickBot="1" x14ac:dyDescent="0.3">
      <c r="A142" s="10" t="s">
        <v>5</v>
      </c>
      <c r="B142" s="3">
        <f>SUM(B136:B141)</f>
        <v>89537</v>
      </c>
      <c r="C142" s="2"/>
    </row>
    <row r="143" spans="1:14" ht="15.75" thickBot="1" x14ac:dyDescent="0.3"/>
    <row r="144" spans="1:14" ht="34.5" customHeight="1" thickBot="1" x14ac:dyDescent="0.35">
      <c r="A144" s="136" t="s">
        <v>59</v>
      </c>
      <c r="B144" s="137"/>
      <c r="C144" s="138"/>
    </row>
    <row r="145" spans="1:3" x14ac:dyDescent="0.25">
      <c r="A145" s="12" t="s">
        <v>6</v>
      </c>
      <c r="B145" s="4" t="s">
        <v>7</v>
      </c>
      <c r="C145" s="11" t="s">
        <v>2</v>
      </c>
    </row>
    <row r="146" spans="1:3" x14ac:dyDescent="0.25">
      <c r="A146" s="9" t="s">
        <v>36</v>
      </c>
      <c r="B146" s="6">
        <f>B136</f>
        <v>22068</v>
      </c>
      <c r="C146" s="5">
        <f>B146/$B$148</f>
        <v>0.46520648438982232</v>
      </c>
    </row>
    <row r="147" spans="1:3" x14ac:dyDescent="0.25">
      <c r="A147" s="13" t="s">
        <v>37</v>
      </c>
      <c r="B147" s="14">
        <f>B137</f>
        <v>25369</v>
      </c>
      <c r="C147" s="15">
        <f>B147/$B$148</f>
        <v>0.53479351561017774</v>
      </c>
    </row>
    <row r="148" spans="1:3" ht="15.75" thickBot="1" x14ac:dyDescent="0.3">
      <c r="A148" s="10" t="s">
        <v>5</v>
      </c>
      <c r="B148" s="3">
        <f>SUM(B146:B147)</f>
        <v>47437</v>
      </c>
      <c r="C148" s="2"/>
    </row>
    <row r="149" spans="1:3" ht="15.75" thickBot="1" x14ac:dyDescent="0.3"/>
    <row r="150" spans="1:3" ht="38.25" customHeight="1" thickBot="1" x14ac:dyDescent="0.35">
      <c r="A150" s="136" t="s">
        <v>60</v>
      </c>
      <c r="B150" s="137"/>
      <c r="C150" s="138"/>
    </row>
    <row r="151" spans="1:3" x14ac:dyDescent="0.25">
      <c r="A151" s="12" t="s">
        <v>12</v>
      </c>
      <c r="B151" s="4" t="s">
        <v>1</v>
      </c>
      <c r="C151" s="11" t="s">
        <v>2</v>
      </c>
    </row>
    <row r="152" spans="1:3" x14ac:dyDescent="0.25">
      <c r="A152" s="9" t="s">
        <v>13</v>
      </c>
      <c r="B152" s="6">
        <v>35652</v>
      </c>
      <c r="C152" s="5">
        <f t="shared" ref="C152:C172" si="8">B152/$B$173</f>
        <v>0.39818175726236082</v>
      </c>
    </row>
    <row r="153" spans="1:3" x14ac:dyDescent="0.25">
      <c r="A153" s="9" t="s">
        <v>14</v>
      </c>
      <c r="B153" s="6">
        <v>15313</v>
      </c>
      <c r="C153" s="5">
        <f t="shared" si="8"/>
        <v>0.17102426929649195</v>
      </c>
    </row>
    <row r="154" spans="1:3" x14ac:dyDescent="0.25">
      <c r="A154" s="9" t="s">
        <v>15</v>
      </c>
      <c r="B154" s="6">
        <v>6632</v>
      </c>
      <c r="C154" s="5">
        <f t="shared" si="8"/>
        <v>7.4069937567709437E-2</v>
      </c>
    </row>
    <row r="155" spans="1:3" x14ac:dyDescent="0.25">
      <c r="A155" s="9" t="s">
        <v>17</v>
      </c>
      <c r="B155" s="6">
        <v>4126</v>
      </c>
      <c r="C155" s="5">
        <f t="shared" si="8"/>
        <v>4.6081508203312596E-2</v>
      </c>
    </row>
    <row r="156" spans="1:3" x14ac:dyDescent="0.25">
      <c r="A156" s="9" t="s">
        <v>18</v>
      </c>
      <c r="B156" s="6">
        <v>3789</v>
      </c>
      <c r="C156" s="5">
        <f t="shared" si="8"/>
        <v>4.2317701062130737E-2</v>
      </c>
    </row>
    <row r="157" spans="1:3" x14ac:dyDescent="0.25">
      <c r="A157" s="9" t="s">
        <v>16</v>
      </c>
      <c r="B157" s="6">
        <v>3214</v>
      </c>
      <c r="C157" s="5">
        <f t="shared" si="8"/>
        <v>3.5895774931034095E-2</v>
      </c>
    </row>
    <row r="158" spans="1:3" x14ac:dyDescent="0.25">
      <c r="A158" s="9" t="s">
        <v>22</v>
      </c>
      <c r="B158" s="6">
        <v>2130</v>
      </c>
      <c r="C158" s="5">
        <f t="shared" si="8"/>
        <v>2.3789048103018864E-2</v>
      </c>
    </row>
    <row r="159" spans="1:3" x14ac:dyDescent="0.25">
      <c r="A159" s="9" t="s">
        <v>19</v>
      </c>
      <c r="B159" s="6">
        <v>1729</v>
      </c>
      <c r="C159" s="5">
        <f t="shared" si="8"/>
        <v>1.9310452662027987E-2</v>
      </c>
    </row>
    <row r="160" spans="1:3" x14ac:dyDescent="0.25">
      <c r="A160" s="9" t="s">
        <v>24</v>
      </c>
      <c r="B160" s="6">
        <v>1586</v>
      </c>
      <c r="C160" s="5">
        <f t="shared" si="8"/>
        <v>1.7713347554642215E-2</v>
      </c>
    </row>
    <row r="161" spans="1:7" x14ac:dyDescent="0.25">
      <c r="A161" s="9" t="s">
        <v>23</v>
      </c>
      <c r="B161" s="6">
        <v>1515</v>
      </c>
      <c r="C161" s="5">
        <f t="shared" si="8"/>
        <v>1.6920379284541587E-2</v>
      </c>
    </row>
    <row r="162" spans="1:7" x14ac:dyDescent="0.25">
      <c r="A162" s="9" t="s">
        <v>20</v>
      </c>
      <c r="B162" s="6">
        <v>1377</v>
      </c>
      <c r="C162" s="5">
        <f t="shared" si="8"/>
        <v>1.5379117013078392E-2</v>
      </c>
    </row>
    <row r="163" spans="1:7" x14ac:dyDescent="0.25">
      <c r="A163" s="9" t="s">
        <v>25</v>
      </c>
      <c r="B163" s="6">
        <v>1314</v>
      </c>
      <c r="C163" s="5">
        <f t="shared" si="8"/>
        <v>1.467549728045389E-2</v>
      </c>
    </row>
    <row r="164" spans="1:7" x14ac:dyDescent="0.25">
      <c r="A164" s="9" t="s">
        <v>157</v>
      </c>
      <c r="B164" s="6">
        <v>1157</v>
      </c>
      <c r="C164" s="5">
        <f t="shared" si="8"/>
        <v>1.2922032232484894E-2</v>
      </c>
    </row>
    <row r="165" spans="1:7" x14ac:dyDescent="0.25">
      <c r="A165" s="9" t="s">
        <v>26</v>
      </c>
      <c r="B165" s="6">
        <v>997</v>
      </c>
      <c r="C165" s="5">
        <f t="shared" si="8"/>
        <v>1.1135061482962351E-2</v>
      </c>
    </row>
    <row r="166" spans="1:7" x14ac:dyDescent="0.25">
      <c r="A166" s="9" t="s">
        <v>27</v>
      </c>
      <c r="B166" s="6">
        <v>834</v>
      </c>
      <c r="C166" s="5">
        <f t="shared" si="8"/>
        <v>9.3145850318862595E-3</v>
      </c>
    </row>
    <row r="167" spans="1:7" x14ac:dyDescent="0.25">
      <c r="A167" s="9" t="s">
        <v>28</v>
      </c>
      <c r="B167" s="6">
        <v>719</v>
      </c>
      <c r="C167" s="5">
        <f t="shared" si="8"/>
        <v>8.0301998056669308E-3</v>
      </c>
    </row>
    <row r="168" spans="1:7" x14ac:dyDescent="0.25">
      <c r="A168" s="9" t="s">
        <v>29</v>
      </c>
      <c r="B168" s="6">
        <v>610</v>
      </c>
      <c r="C168" s="5">
        <f t="shared" si="8"/>
        <v>6.812825982554698E-3</v>
      </c>
    </row>
    <row r="169" spans="1:7" x14ac:dyDescent="0.25">
      <c r="A169" s="9" t="s">
        <v>31</v>
      </c>
      <c r="B169" s="6">
        <v>495</v>
      </c>
      <c r="C169" s="5">
        <f t="shared" si="8"/>
        <v>5.5284407563353701E-3</v>
      </c>
    </row>
    <row r="170" spans="1:7" x14ac:dyDescent="0.25">
      <c r="A170" s="9" t="s">
        <v>30</v>
      </c>
      <c r="B170" s="6">
        <v>490</v>
      </c>
      <c r="C170" s="5">
        <f t="shared" si="8"/>
        <v>5.4725979204127903E-3</v>
      </c>
    </row>
    <row r="171" spans="1:7" x14ac:dyDescent="0.25">
      <c r="A171" s="9" t="s">
        <v>32</v>
      </c>
      <c r="B171" s="6">
        <v>464</v>
      </c>
      <c r="C171" s="5">
        <f t="shared" si="8"/>
        <v>5.1822151736153768E-3</v>
      </c>
    </row>
    <row r="172" spans="1:7" x14ac:dyDescent="0.25">
      <c r="A172" s="13" t="s">
        <v>33</v>
      </c>
      <c r="B172" s="14">
        <v>5394</v>
      </c>
      <c r="C172" s="15">
        <f t="shared" si="8"/>
        <v>6.0243251393278754E-2</v>
      </c>
    </row>
    <row r="173" spans="1:7" x14ac:dyDescent="0.25">
      <c r="A173" s="13" t="s">
        <v>5</v>
      </c>
      <c r="B173" s="14">
        <f>SUM(B152:B172)</f>
        <v>89537</v>
      </c>
      <c r="C173" s="16"/>
    </row>
    <row r="174" spans="1:7" x14ac:dyDescent="0.25">
      <c r="A174" s="35" t="s">
        <v>165</v>
      </c>
      <c r="B174" s="20"/>
      <c r="C174" s="20"/>
    </row>
    <row r="175" spans="1:7" s="20" customFormat="1" ht="15.75" thickBot="1" x14ac:dyDescent="0.3">
      <c r="A175" s="36"/>
      <c r="E175"/>
      <c r="F175"/>
      <c r="G175"/>
    </row>
    <row r="176" spans="1:7" ht="36" customHeight="1" thickBot="1" x14ac:dyDescent="0.35">
      <c r="A176" s="136" t="s">
        <v>61</v>
      </c>
      <c r="B176" s="137"/>
      <c r="C176" s="138"/>
    </row>
    <row r="177" spans="1:7" x14ac:dyDescent="0.25">
      <c r="A177" s="12" t="s">
        <v>12</v>
      </c>
      <c r="B177" s="4" t="s">
        <v>1</v>
      </c>
      <c r="C177" s="11" t="s">
        <v>2</v>
      </c>
    </row>
    <row r="178" spans="1:7" x14ac:dyDescent="0.25">
      <c r="A178" s="9" t="s">
        <v>13</v>
      </c>
      <c r="B178" s="6">
        <v>24092</v>
      </c>
      <c r="C178" s="5">
        <f t="shared" ref="C178:C198" si="9">B178/$B$199</f>
        <v>0.50787360077576571</v>
      </c>
    </row>
    <row r="179" spans="1:7" x14ac:dyDescent="0.25">
      <c r="A179" s="9" t="s">
        <v>14</v>
      </c>
      <c r="B179" s="6">
        <v>5631</v>
      </c>
      <c r="C179" s="5">
        <f t="shared" si="9"/>
        <v>0.11870480848282985</v>
      </c>
    </row>
    <row r="180" spans="1:7" x14ac:dyDescent="0.25">
      <c r="A180" s="9" t="s">
        <v>15</v>
      </c>
      <c r="B180" s="6">
        <v>2802</v>
      </c>
      <c r="C180" s="5">
        <f t="shared" si="9"/>
        <v>5.9067816261567978E-2</v>
      </c>
      <c r="E180" s="20"/>
      <c r="F180" s="20"/>
      <c r="G180" s="20"/>
    </row>
    <row r="181" spans="1:7" x14ac:dyDescent="0.25">
      <c r="A181" s="9" t="s">
        <v>17</v>
      </c>
      <c r="B181" s="6">
        <v>2026</v>
      </c>
      <c r="C181" s="5">
        <f t="shared" si="9"/>
        <v>4.2709277568143009E-2</v>
      </c>
    </row>
    <row r="182" spans="1:7" x14ac:dyDescent="0.25">
      <c r="A182" s="9" t="s">
        <v>18</v>
      </c>
      <c r="B182" s="6">
        <v>1851</v>
      </c>
      <c r="C182" s="5">
        <f t="shared" si="9"/>
        <v>3.9020174125682483E-2</v>
      </c>
    </row>
    <row r="183" spans="1:7" x14ac:dyDescent="0.25">
      <c r="A183" s="9" t="s">
        <v>16</v>
      </c>
      <c r="B183" s="6">
        <v>1832</v>
      </c>
      <c r="C183" s="5">
        <f t="shared" si="9"/>
        <v>3.8619642894786768E-2</v>
      </c>
    </row>
    <row r="184" spans="1:7" x14ac:dyDescent="0.25">
      <c r="A184" s="9" t="s">
        <v>22</v>
      </c>
      <c r="B184" s="6">
        <v>1026</v>
      </c>
      <c r="C184" s="5">
        <f t="shared" si="9"/>
        <v>2.1628686468368574E-2</v>
      </c>
    </row>
    <row r="185" spans="1:7" x14ac:dyDescent="0.25">
      <c r="A185" s="9" t="s">
        <v>23</v>
      </c>
      <c r="B185" s="6">
        <v>857</v>
      </c>
      <c r="C185" s="5">
        <f t="shared" si="9"/>
        <v>1.8066066572506694E-2</v>
      </c>
    </row>
    <row r="186" spans="1:7" x14ac:dyDescent="0.25">
      <c r="A186" s="9" t="s">
        <v>24</v>
      </c>
      <c r="B186" s="6">
        <v>779</v>
      </c>
      <c r="C186" s="5">
        <f t="shared" si="9"/>
        <v>1.6421780466724288E-2</v>
      </c>
    </row>
    <row r="187" spans="1:7" x14ac:dyDescent="0.25">
      <c r="A187" s="9" t="s">
        <v>19</v>
      </c>
      <c r="B187" s="6">
        <v>653</v>
      </c>
      <c r="C187" s="5">
        <f t="shared" si="9"/>
        <v>1.3765625988152707E-2</v>
      </c>
    </row>
    <row r="188" spans="1:7" x14ac:dyDescent="0.25">
      <c r="A188" s="9" t="s">
        <v>157</v>
      </c>
      <c r="B188" s="6">
        <v>609</v>
      </c>
      <c r="C188" s="5">
        <f t="shared" si="9"/>
        <v>1.2838079979762633E-2</v>
      </c>
    </row>
    <row r="189" spans="1:7" x14ac:dyDescent="0.25">
      <c r="A189" s="9" t="s">
        <v>20</v>
      </c>
      <c r="B189" s="6">
        <v>451</v>
      </c>
      <c r="C189" s="5">
        <f t="shared" si="9"/>
        <v>9.5073465859982706E-3</v>
      </c>
    </row>
    <row r="190" spans="1:7" x14ac:dyDescent="0.25">
      <c r="A190" s="9" t="s">
        <v>26</v>
      </c>
      <c r="B190" s="6">
        <v>445</v>
      </c>
      <c r="C190" s="5">
        <f t="shared" si="9"/>
        <v>9.3808630393996256E-3</v>
      </c>
    </row>
    <row r="191" spans="1:7" x14ac:dyDescent="0.25">
      <c r="A191" s="9" t="s">
        <v>25</v>
      </c>
      <c r="B191" s="6">
        <v>410</v>
      </c>
      <c r="C191" s="5">
        <f t="shared" si="9"/>
        <v>8.6430423509075201E-3</v>
      </c>
    </row>
    <row r="192" spans="1:7" x14ac:dyDescent="0.25">
      <c r="A192" s="9" t="s">
        <v>28</v>
      </c>
      <c r="B192" s="6">
        <v>354</v>
      </c>
      <c r="C192" s="5">
        <f t="shared" si="9"/>
        <v>7.4625292493201512E-3</v>
      </c>
    </row>
    <row r="193" spans="1:3" x14ac:dyDescent="0.25">
      <c r="A193" s="9" t="s">
        <v>27</v>
      </c>
      <c r="B193" s="6">
        <v>345</v>
      </c>
      <c r="C193" s="5">
        <f t="shared" si="9"/>
        <v>7.2728039294221811E-3</v>
      </c>
    </row>
    <row r="194" spans="1:3" x14ac:dyDescent="0.25">
      <c r="A194" s="9" t="s">
        <v>31</v>
      </c>
      <c r="B194" s="6">
        <v>323</v>
      </c>
      <c r="C194" s="5">
        <f t="shared" si="9"/>
        <v>6.8090309252271438E-3</v>
      </c>
    </row>
    <row r="195" spans="1:3" x14ac:dyDescent="0.25">
      <c r="A195" s="9" t="s">
        <v>72</v>
      </c>
      <c r="B195" s="6">
        <v>242</v>
      </c>
      <c r="C195" s="5">
        <f t="shared" si="9"/>
        <v>5.1015030461454142E-3</v>
      </c>
    </row>
    <row r="196" spans="1:3" x14ac:dyDescent="0.25">
      <c r="A196" s="9" t="s">
        <v>66</v>
      </c>
      <c r="B196" s="6">
        <v>223</v>
      </c>
      <c r="C196" s="5">
        <f t="shared" si="9"/>
        <v>4.7009718152496993E-3</v>
      </c>
    </row>
    <row r="197" spans="1:3" x14ac:dyDescent="0.25">
      <c r="A197" s="9" t="s">
        <v>69</v>
      </c>
      <c r="B197" s="6">
        <v>213</v>
      </c>
      <c r="C197" s="5">
        <f t="shared" si="9"/>
        <v>4.4901659042519554E-3</v>
      </c>
    </row>
    <row r="198" spans="1:3" x14ac:dyDescent="0.25">
      <c r="A198" s="13" t="s">
        <v>33</v>
      </c>
      <c r="B198" s="14">
        <v>2273</v>
      </c>
      <c r="C198" s="15">
        <f t="shared" si="9"/>
        <v>4.7916183569787295E-2</v>
      </c>
    </row>
    <row r="199" spans="1:3" ht="15.75" thickBot="1" x14ac:dyDescent="0.3">
      <c r="A199" s="10" t="s">
        <v>5</v>
      </c>
      <c r="B199" s="3">
        <f>SUM(B178:B198)</f>
        <v>47437</v>
      </c>
      <c r="C199" s="2"/>
    </row>
    <row r="200" spans="1:3" x14ac:dyDescent="0.25">
      <c r="A200" s="37" t="s">
        <v>165</v>
      </c>
      <c r="B200" s="20"/>
      <c r="C200" s="20"/>
    </row>
    <row r="202" spans="1:3" x14ac:dyDescent="0.25">
      <c r="A202" s="20" t="s">
        <v>166</v>
      </c>
    </row>
  </sheetData>
  <mergeCells count="17">
    <mergeCell ref="A123:C123"/>
    <mergeCell ref="A134:C134"/>
    <mergeCell ref="A144:C144"/>
    <mergeCell ref="A150:C150"/>
    <mergeCell ref="A176:C176"/>
    <mergeCell ref="A66:C66"/>
    <mergeCell ref="A1:F1"/>
    <mergeCell ref="A91:C91"/>
    <mergeCell ref="A102:C102"/>
    <mergeCell ref="A117:C117"/>
    <mergeCell ref="A12:C12"/>
    <mergeCell ref="A5:C5"/>
    <mergeCell ref="A24:C24"/>
    <mergeCell ref="A35:C35"/>
    <mergeCell ref="A41:C41"/>
    <mergeCell ref="E12:G12"/>
    <mergeCell ref="E18:G18"/>
  </mergeCells>
  <printOptions horizontalCentered="1"/>
  <pageMargins left="0.5" right="0.5" top="0.5" bottom="0.5" header="0.3" footer="0.3"/>
  <pageSetup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topLeftCell="A8" workbookViewId="0">
      <selection activeCell="E24" sqref="E24:G59"/>
    </sheetView>
  </sheetViews>
  <sheetFormatPr defaultRowHeight="15" x14ac:dyDescent="0.25"/>
  <cols>
    <col min="1" max="1" width="26.7109375" style="20" customWidth="1"/>
    <col min="2" max="2" width="10.7109375" style="20" bestFit="1" customWidth="1"/>
    <col min="3" max="3" width="10.85546875" style="20" customWidth="1"/>
    <col min="4" max="4" width="9.140625" style="20"/>
    <col min="5" max="5" width="31.28515625" style="20" customWidth="1"/>
    <col min="6" max="6" width="33.85546875" style="20" bestFit="1" customWidth="1"/>
    <col min="7" max="7" width="18.5703125" style="20" bestFit="1" customWidth="1"/>
    <col min="8" max="8" width="14.28515625" style="20" customWidth="1"/>
    <col min="9" max="9" width="9.140625" style="20"/>
    <col min="10" max="10" width="27.85546875" style="20" bestFit="1" customWidth="1"/>
    <col min="11" max="16384" width="9.140625" style="20"/>
  </cols>
  <sheetData>
    <row r="1" spans="1:11" ht="21" x14ac:dyDescent="0.35">
      <c r="A1" s="148" t="s">
        <v>242</v>
      </c>
      <c r="B1" s="148"/>
      <c r="C1" s="148"/>
      <c r="D1" s="148"/>
      <c r="E1" s="148"/>
      <c r="F1" s="148"/>
      <c r="G1" s="148"/>
    </row>
    <row r="2" spans="1:11" x14ac:dyDescent="0.25">
      <c r="A2" s="29" t="s">
        <v>159</v>
      </c>
      <c r="E2" s="30" t="s">
        <v>161</v>
      </c>
    </row>
    <row r="3" spans="1:11" ht="52.5" customHeight="1" x14ac:dyDescent="0.25">
      <c r="A3" s="151" t="s">
        <v>160</v>
      </c>
      <c r="B3" s="151"/>
      <c r="C3" s="151"/>
      <c r="E3" s="152" t="s">
        <v>162</v>
      </c>
      <c r="F3" s="152"/>
      <c r="G3" s="152"/>
    </row>
    <row r="4" spans="1:11" ht="68.25" customHeight="1" thickBot="1" x14ac:dyDescent="0.3">
      <c r="E4" s="152" t="s">
        <v>163</v>
      </c>
      <c r="F4" s="152"/>
      <c r="G4" s="152"/>
    </row>
    <row r="5" spans="1:11" ht="18" thickBot="1" x14ac:dyDescent="0.35">
      <c r="A5" s="140" t="s">
        <v>34</v>
      </c>
      <c r="B5" s="141"/>
      <c r="C5" s="142"/>
      <c r="E5" s="140" t="s">
        <v>156</v>
      </c>
      <c r="F5" s="141"/>
      <c r="G5" s="142"/>
      <c r="J5" s="140" t="s">
        <v>62</v>
      </c>
      <c r="K5" s="142"/>
    </row>
    <row r="6" spans="1:11" x14ac:dyDescent="0.25">
      <c r="A6" s="12" t="s">
        <v>0</v>
      </c>
      <c r="B6" s="4" t="s">
        <v>1</v>
      </c>
      <c r="C6" s="11" t="s">
        <v>2</v>
      </c>
      <c r="E6" s="12" t="s">
        <v>54</v>
      </c>
      <c r="F6" s="4" t="s">
        <v>1</v>
      </c>
      <c r="G6" s="11" t="s">
        <v>2</v>
      </c>
      <c r="J6" s="17" t="s">
        <v>243</v>
      </c>
      <c r="K6" s="24"/>
    </row>
    <row r="7" spans="1:11" x14ac:dyDescent="0.25">
      <c r="A7" s="22" t="s">
        <v>3</v>
      </c>
      <c r="B7" s="6">
        <v>99486</v>
      </c>
      <c r="C7" s="5">
        <f>B7/$B$9</f>
        <v>0.94915804035681917</v>
      </c>
      <c r="E7" s="22" t="s">
        <v>55</v>
      </c>
      <c r="F7" s="6">
        <v>39544</v>
      </c>
      <c r="G7" s="5">
        <f>F7/$F$9</f>
        <v>0.97432612230818505</v>
      </c>
      <c r="J7" s="22" t="s">
        <v>244</v>
      </c>
      <c r="K7" s="24"/>
    </row>
    <row r="8" spans="1:11" x14ac:dyDescent="0.25">
      <c r="A8" s="13" t="s">
        <v>4</v>
      </c>
      <c r="B8" s="14">
        <v>5329</v>
      </c>
      <c r="C8" s="15">
        <f>B8/$B$9</f>
        <v>5.0841959643180841E-2</v>
      </c>
      <c r="E8" s="13" t="s">
        <v>58</v>
      </c>
      <c r="F8" s="14">
        <v>1042</v>
      </c>
      <c r="G8" s="15">
        <f>F8/$F$9</f>
        <v>2.5673877691814912E-2</v>
      </c>
      <c r="J8" s="22" t="s">
        <v>245</v>
      </c>
      <c r="K8" s="24"/>
    </row>
    <row r="9" spans="1:11" ht="15.75" thickBot="1" x14ac:dyDescent="0.3">
      <c r="A9" s="23" t="s">
        <v>5</v>
      </c>
      <c r="B9" s="3">
        <f>SUM(B7:B8)</f>
        <v>104815</v>
      </c>
      <c r="C9" s="2"/>
      <c r="E9" s="23" t="s">
        <v>5</v>
      </c>
      <c r="F9" s="3">
        <f>SUM(F7:F8)</f>
        <v>40586</v>
      </c>
      <c r="G9" s="2"/>
      <c r="J9" s="22" t="s">
        <v>246</v>
      </c>
      <c r="K9" s="24"/>
    </row>
    <row r="10" spans="1:11" x14ac:dyDescent="0.25">
      <c r="A10" s="20" t="s">
        <v>252</v>
      </c>
      <c r="B10" s="46"/>
      <c r="C10" s="46"/>
      <c r="E10" s="20" t="s">
        <v>172</v>
      </c>
      <c r="J10" s="22" t="s">
        <v>247</v>
      </c>
      <c r="K10" s="24"/>
    </row>
    <row r="11" spans="1:11" ht="15.75" thickBot="1" x14ac:dyDescent="0.3">
      <c r="J11" s="22" t="s">
        <v>248</v>
      </c>
      <c r="K11" s="24"/>
    </row>
    <row r="12" spans="1:11" ht="18" thickBot="1" x14ac:dyDescent="0.35">
      <c r="A12" s="140" t="s">
        <v>35</v>
      </c>
      <c r="B12" s="141"/>
      <c r="C12" s="142"/>
      <c r="E12" s="136" t="s">
        <v>56</v>
      </c>
      <c r="F12" s="137"/>
      <c r="G12" s="138"/>
      <c r="J12" s="22" t="s">
        <v>249</v>
      </c>
      <c r="K12" s="24"/>
    </row>
    <row r="13" spans="1:11" ht="18" customHeight="1" x14ac:dyDescent="0.25">
      <c r="A13" s="12" t="s">
        <v>6</v>
      </c>
      <c r="B13" s="4" t="s">
        <v>7</v>
      </c>
      <c r="C13" s="11" t="s">
        <v>2</v>
      </c>
      <c r="E13" s="12" t="s">
        <v>6</v>
      </c>
      <c r="F13" s="4" t="s">
        <v>7</v>
      </c>
      <c r="G13" s="11" t="s">
        <v>2</v>
      </c>
      <c r="J13" s="22" t="s">
        <v>250</v>
      </c>
      <c r="K13" s="24"/>
    </row>
    <row r="14" spans="1:11" x14ac:dyDescent="0.25">
      <c r="A14" s="22" t="s">
        <v>36</v>
      </c>
      <c r="B14" s="6">
        <v>9459</v>
      </c>
      <c r="C14" s="5">
        <f>B14/$B$21</f>
        <v>9.0244716882125653E-2</v>
      </c>
      <c r="E14" s="22" t="s">
        <v>36</v>
      </c>
      <c r="F14" s="6">
        <v>1832</v>
      </c>
      <c r="G14" s="5">
        <f t="shared" ref="G14:G19" si="0">F14/$F$20</f>
        <v>6.4682413586131415E-2</v>
      </c>
      <c r="J14" s="22" t="s">
        <v>251</v>
      </c>
      <c r="K14" s="24"/>
    </row>
    <row r="15" spans="1:11" x14ac:dyDescent="0.25">
      <c r="A15" s="22" t="s">
        <v>37</v>
      </c>
      <c r="B15" s="6">
        <v>11825</v>
      </c>
      <c r="C15" s="5">
        <f t="shared" ref="C15:C20" si="1">B15/$B$21</f>
        <v>0.11281782187663979</v>
      </c>
      <c r="E15" s="22" t="s">
        <v>37</v>
      </c>
      <c r="F15" s="6">
        <v>3155</v>
      </c>
      <c r="G15" s="5">
        <f t="shared" si="0"/>
        <v>0.1113935670656357</v>
      </c>
      <c r="J15" s="22"/>
      <c r="K15" s="24"/>
    </row>
    <row r="16" spans="1:11" x14ac:dyDescent="0.25">
      <c r="A16" s="22" t="s">
        <v>38</v>
      </c>
      <c r="B16" s="6">
        <v>13561</v>
      </c>
      <c r="C16" s="5">
        <f t="shared" si="1"/>
        <v>0.12938033678385727</v>
      </c>
      <c r="E16" s="22" t="s">
        <v>38</v>
      </c>
      <c r="F16" s="6">
        <v>3728</v>
      </c>
      <c r="G16" s="5">
        <f t="shared" si="0"/>
        <v>0.13162447480845957</v>
      </c>
      <c r="J16" s="22"/>
      <c r="K16" s="24"/>
    </row>
    <row r="17" spans="1:11" x14ac:dyDescent="0.25">
      <c r="A17" s="22" t="s">
        <v>39</v>
      </c>
      <c r="B17" s="6">
        <v>15095</v>
      </c>
      <c r="C17" s="5">
        <f t="shared" si="1"/>
        <v>0.14401564661546534</v>
      </c>
      <c r="E17" s="22" t="s">
        <v>39</v>
      </c>
      <c r="F17" s="6">
        <v>3955</v>
      </c>
      <c r="G17" s="5">
        <f t="shared" si="0"/>
        <v>0.13963916251809483</v>
      </c>
      <c r="J17" s="22"/>
      <c r="K17" s="24"/>
    </row>
    <row r="18" spans="1:11" x14ac:dyDescent="0.25">
      <c r="A18" s="22" t="s">
        <v>40</v>
      </c>
      <c r="B18" s="6">
        <v>15096</v>
      </c>
      <c r="C18" s="5">
        <f t="shared" si="1"/>
        <v>0.14402518723465152</v>
      </c>
      <c r="E18" s="22" t="s">
        <v>40</v>
      </c>
      <c r="F18" s="6">
        <v>3926</v>
      </c>
      <c r="G18" s="5">
        <f t="shared" si="0"/>
        <v>0.13861525968294319</v>
      </c>
      <c r="J18" s="22"/>
      <c r="K18" s="24"/>
    </row>
    <row r="19" spans="1:11" x14ac:dyDescent="0.25">
      <c r="A19" s="22" t="s">
        <v>8</v>
      </c>
      <c r="B19" s="6">
        <v>37231</v>
      </c>
      <c r="C19" s="5">
        <f t="shared" si="1"/>
        <v>0.35520679292086055</v>
      </c>
      <c r="E19" s="13" t="s">
        <v>8</v>
      </c>
      <c r="F19" s="14">
        <v>11727</v>
      </c>
      <c r="G19" s="15">
        <f t="shared" si="0"/>
        <v>0.41404512233873531</v>
      </c>
      <c r="J19" s="22"/>
      <c r="K19" s="24"/>
    </row>
    <row r="20" spans="1:11" ht="15.75" thickBot="1" x14ac:dyDescent="0.3">
      <c r="A20" s="13" t="s">
        <v>9</v>
      </c>
      <c r="B20" s="14">
        <v>2548</v>
      </c>
      <c r="C20" s="15">
        <f t="shared" si="1"/>
        <v>2.4309497686399846E-2</v>
      </c>
      <c r="E20" s="23" t="s">
        <v>5</v>
      </c>
      <c r="F20" s="3">
        <f>SUM(F14:F19)</f>
        <v>28323</v>
      </c>
      <c r="G20" s="2"/>
      <c r="J20" s="22"/>
      <c r="K20" s="24"/>
    </row>
    <row r="21" spans="1:11" ht="15.75" thickBot="1" x14ac:dyDescent="0.3">
      <c r="A21" s="23" t="s">
        <v>5</v>
      </c>
      <c r="B21" s="3">
        <f>SUM(B14:B20)</f>
        <v>104815</v>
      </c>
      <c r="C21" s="2"/>
      <c r="E21" s="34" t="s">
        <v>164</v>
      </c>
      <c r="J21" s="22"/>
      <c r="K21" s="24"/>
    </row>
    <row r="22" spans="1:11" x14ac:dyDescent="0.25">
      <c r="A22" s="20" t="s">
        <v>252</v>
      </c>
      <c r="J22" s="22"/>
      <c r="K22" s="24"/>
    </row>
    <row r="23" spans="1:11" ht="15.75" thickBot="1" x14ac:dyDescent="0.3">
      <c r="J23" s="22"/>
      <c r="K23" s="24"/>
    </row>
    <row r="24" spans="1:11" ht="18" customHeight="1" thickBot="1" x14ac:dyDescent="0.35">
      <c r="A24" s="140" t="s">
        <v>10</v>
      </c>
      <c r="B24" s="141"/>
      <c r="C24" s="142"/>
      <c r="E24" s="136" t="s">
        <v>57</v>
      </c>
      <c r="F24" s="137"/>
      <c r="G24" s="138"/>
      <c r="J24" s="22"/>
      <c r="K24" s="24"/>
    </row>
    <row r="25" spans="1:11" x14ac:dyDescent="0.25">
      <c r="A25" s="12" t="s">
        <v>6</v>
      </c>
      <c r="B25" s="4" t="s">
        <v>7</v>
      </c>
      <c r="C25" s="11" t="s">
        <v>2</v>
      </c>
      <c r="E25" s="12" t="s">
        <v>6</v>
      </c>
      <c r="F25" s="4" t="s">
        <v>7</v>
      </c>
      <c r="G25" s="11" t="s">
        <v>2</v>
      </c>
      <c r="J25" s="22"/>
      <c r="K25" s="24"/>
    </row>
    <row r="26" spans="1:11" x14ac:dyDescent="0.25">
      <c r="A26" s="22" t="s">
        <v>36</v>
      </c>
      <c r="B26" s="6">
        <v>909</v>
      </c>
      <c r="C26" s="5">
        <f>B26/$B$33</f>
        <v>0.17057609307562394</v>
      </c>
      <c r="E26" s="22" t="s">
        <v>36</v>
      </c>
      <c r="F26" s="6">
        <v>147</v>
      </c>
      <c r="G26" s="5">
        <f t="shared" ref="G26:G31" si="2">F26/$F$32</f>
        <v>0.19600000000000001</v>
      </c>
      <c r="J26" s="22"/>
      <c r="K26" s="24"/>
    </row>
    <row r="27" spans="1:11" x14ac:dyDescent="0.25">
      <c r="A27" s="22" t="s">
        <v>37</v>
      </c>
      <c r="B27" s="6">
        <v>1130</v>
      </c>
      <c r="C27" s="5">
        <f t="shared" ref="C27:C32" si="3">B27/$B$33</f>
        <v>0.21204728842184276</v>
      </c>
      <c r="E27" s="22" t="s">
        <v>37</v>
      </c>
      <c r="F27" s="6">
        <v>228</v>
      </c>
      <c r="G27" s="5">
        <f t="shared" si="2"/>
        <v>0.30399999999999999</v>
      </c>
      <c r="J27" s="22"/>
      <c r="K27" s="24"/>
    </row>
    <row r="28" spans="1:11" x14ac:dyDescent="0.25">
      <c r="A28" s="22" t="s">
        <v>38</v>
      </c>
      <c r="B28" s="6">
        <v>788</v>
      </c>
      <c r="C28" s="5">
        <f t="shared" si="3"/>
        <v>0.14787014449240007</v>
      </c>
      <c r="E28" s="22" t="s">
        <v>38</v>
      </c>
      <c r="F28" s="6">
        <v>109</v>
      </c>
      <c r="G28" s="5">
        <f t="shared" si="2"/>
        <v>0.14533333333333334</v>
      </c>
      <c r="J28" s="22"/>
      <c r="K28" s="24"/>
    </row>
    <row r="29" spans="1:11" x14ac:dyDescent="0.25">
      <c r="A29" s="22" t="s">
        <v>39</v>
      </c>
      <c r="B29" s="6">
        <v>929</v>
      </c>
      <c r="C29" s="5">
        <f t="shared" si="3"/>
        <v>0.17432914242822292</v>
      </c>
      <c r="E29" s="22" t="s">
        <v>39</v>
      </c>
      <c r="F29" s="6">
        <v>96</v>
      </c>
      <c r="G29" s="5">
        <f t="shared" si="2"/>
        <v>0.128</v>
      </c>
      <c r="J29" s="22"/>
      <c r="K29" s="24"/>
    </row>
    <row r="30" spans="1:11" x14ac:dyDescent="0.25">
      <c r="A30" s="22" t="s">
        <v>40</v>
      </c>
      <c r="B30" s="6">
        <v>623</v>
      </c>
      <c r="C30" s="5">
        <f t="shared" si="3"/>
        <v>0.11690748733345843</v>
      </c>
      <c r="E30" s="22" t="s">
        <v>40</v>
      </c>
      <c r="F30" s="6">
        <v>114</v>
      </c>
      <c r="G30" s="5">
        <f t="shared" si="2"/>
        <v>0.152</v>
      </c>
      <c r="J30" s="22"/>
      <c r="K30" s="24"/>
    </row>
    <row r="31" spans="1:11" ht="15.75" thickBot="1" x14ac:dyDescent="0.3">
      <c r="A31" s="22" t="s">
        <v>8</v>
      </c>
      <c r="B31" s="6">
        <v>902</v>
      </c>
      <c r="C31" s="5">
        <f t="shared" si="3"/>
        <v>0.16926252580221429</v>
      </c>
      <c r="E31" s="13" t="s">
        <v>8</v>
      </c>
      <c r="F31" s="14">
        <v>56</v>
      </c>
      <c r="G31" s="15">
        <f t="shared" si="2"/>
        <v>7.4666666666666673E-2</v>
      </c>
      <c r="J31" s="23"/>
      <c r="K31" s="2"/>
    </row>
    <row r="32" spans="1:11" ht="15.75" thickBot="1" x14ac:dyDescent="0.3">
      <c r="A32" s="13" t="s">
        <v>9</v>
      </c>
      <c r="B32" s="14">
        <v>48</v>
      </c>
      <c r="C32" s="15">
        <f t="shared" si="3"/>
        <v>9.007318446237568E-3</v>
      </c>
      <c r="E32" s="23" t="s">
        <v>5</v>
      </c>
      <c r="F32" s="3">
        <f>SUM(F26:F31)</f>
        <v>750</v>
      </c>
      <c r="G32" s="2"/>
    </row>
    <row r="33" spans="1:7" ht="18" customHeight="1" thickBot="1" x14ac:dyDescent="0.3">
      <c r="A33" s="23" t="s">
        <v>5</v>
      </c>
      <c r="B33" s="3">
        <f>SUM(B26:B32)</f>
        <v>5329</v>
      </c>
      <c r="C33" s="2"/>
    </row>
    <row r="34" spans="1:7" ht="18" customHeight="1" thickBot="1" x14ac:dyDescent="0.35">
      <c r="A34" s="28"/>
      <c r="B34" s="6"/>
      <c r="C34" s="28"/>
      <c r="E34" s="112" t="s">
        <v>59</v>
      </c>
      <c r="F34" s="113"/>
      <c r="G34" s="114"/>
    </row>
    <row r="35" spans="1:7" ht="18" thickBot="1" x14ac:dyDescent="0.35">
      <c r="A35" s="167" t="s">
        <v>176</v>
      </c>
      <c r="B35" s="168"/>
      <c r="C35" s="169"/>
      <c r="E35" s="12" t="s">
        <v>6</v>
      </c>
      <c r="F35" s="4" t="s">
        <v>7</v>
      </c>
      <c r="G35" s="11" t="s">
        <v>2</v>
      </c>
    </row>
    <row r="36" spans="1:7" x14ac:dyDescent="0.25">
      <c r="A36" s="12" t="s">
        <v>0</v>
      </c>
      <c r="B36" s="4" t="s">
        <v>1</v>
      </c>
      <c r="C36" s="11" t="s">
        <v>2</v>
      </c>
      <c r="E36" s="22" t="s">
        <v>36</v>
      </c>
      <c r="F36" s="6">
        <f>F26</f>
        <v>147</v>
      </c>
      <c r="G36" s="5">
        <f>F36/$F$38</f>
        <v>0.39200000000000002</v>
      </c>
    </row>
    <row r="37" spans="1:7" x14ac:dyDescent="0.25">
      <c r="A37" s="22" t="s">
        <v>3</v>
      </c>
      <c r="B37" s="6">
        <v>8550</v>
      </c>
      <c r="C37" s="5">
        <v>0.90400000000000003</v>
      </c>
      <c r="E37" s="13" t="s">
        <v>37</v>
      </c>
      <c r="F37" s="14">
        <f>F27</f>
        <v>228</v>
      </c>
      <c r="G37" s="15">
        <f>F37/$F$38</f>
        <v>0.60799999999999998</v>
      </c>
    </row>
    <row r="38" spans="1:7" ht="15.75" thickBot="1" x14ac:dyDescent="0.3">
      <c r="A38" s="13" t="s">
        <v>4</v>
      </c>
      <c r="B38" s="14">
        <v>909</v>
      </c>
      <c r="C38" s="15">
        <v>9.6000000000000002E-2</v>
      </c>
      <c r="E38" s="23" t="s">
        <v>5</v>
      </c>
      <c r="F38" s="3">
        <f>SUM(F36:F37)</f>
        <v>375</v>
      </c>
      <c r="G38" s="2"/>
    </row>
    <row r="39" spans="1:7" ht="18" customHeight="1" thickBot="1" x14ac:dyDescent="0.3">
      <c r="A39" s="23" t="s">
        <v>5</v>
      </c>
      <c r="B39" s="3">
        <v>9459</v>
      </c>
      <c r="C39" s="27"/>
    </row>
    <row r="40" spans="1:7" ht="18" customHeight="1" thickBot="1" x14ac:dyDescent="0.35">
      <c r="E40" s="112" t="s">
        <v>60</v>
      </c>
      <c r="F40" s="113"/>
      <c r="G40" s="114"/>
    </row>
    <row r="41" spans="1:7" ht="18" thickBot="1" x14ac:dyDescent="0.35">
      <c r="A41" s="140" t="s">
        <v>174</v>
      </c>
      <c r="B41" s="141"/>
      <c r="C41" s="142"/>
      <c r="E41" s="12" t="s">
        <v>12</v>
      </c>
      <c r="F41" s="4" t="s">
        <v>1</v>
      </c>
      <c r="G41" s="11" t="s">
        <v>2</v>
      </c>
    </row>
    <row r="42" spans="1:7" x14ac:dyDescent="0.25">
      <c r="A42" s="12" t="s">
        <v>0</v>
      </c>
      <c r="B42" s="4" t="s">
        <v>1</v>
      </c>
      <c r="C42" s="11" t="s">
        <v>2</v>
      </c>
      <c r="E42" s="22" t="s">
        <v>14</v>
      </c>
      <c r="F42" s="6">
        <v>552</v>
      </c>
      <c r="G42" s="5">
        <f t="shared" ref="G42:G47" si="4">F42/$F$48</f>
        <v>0.73599999999999999</v>
      </c>
    </row>
    <row r="43" spans="1:7" x14ac:dyDescent="0.25">
      <c r="A43" s="22" t="s">
        <v>3</v>
      </c>
      <c r="B43" s="6">
        <v>10695</v>
      </c>
      <c r="C43" s="5">
        <v>0.90400000000000003</v>
      </c>
      <c r="E43" s="22" t="s">
        <v>13</v>
      </c>
      <c r="F43" s="6">
        <v>120</v>
      </c>
      <c r="G43" s="5">
        <f t="shared" si="4"/>
        <v>0.16</v>
      </c>
    </row>
    <row r="44" spans="1:7" x14ac:dyDescent="0.25">
      <c r="A44" s="13" t="s">
        <v>4</v>
      </c>
      <c r="B44" s="14">
        <v>1130</v>
      </c>
      <c r="C44" s="15">
        <v>9.6000000000000002E-2</v>
      </c>
      <c r="E44" s="22" t="s">
        <v>15</v>
      </c>
      <c r="F44" s="6">
        <v>24</v>
      </c>
      <c r="G44" s="5">
        <f t="shared" si="4"/>
        <v>3.2000000000000001E-2</v>
      </c>
    </row>
    <row r="45" spans="1:7" ht="15.75" thickBot="1" x14ac:dyDescent="0.3">
      <c r="A45" s="23" t="s">
        <v>5</v>
      </c>
      <c r="B45" s="3">
        <v>11825</v>
      </c>
      <c r="C45" s="2"/>
      <c r="E45" s="22" t="s">
        <v>32</v>
      </c>
      <c r="F45" s="6">
        <v>20</v>
      </c>
      <c r="G45" s="5">
        <f t="shared" si="4"/>
        <v>2.6666666666666668E-2</v>
      </c>
    </row>
    <row r="46" spans="1:7" ht="18" customHeight="1" thickBot="1" x14ac:dyDescent="0.3">
      <c r="E46" s="22" t="s">
        <v>23</v>
      </c>
      <c r="F46" s="6">
        <v>17</v>
      </c>
      <c r="G46" s="5">
        <f t="shared" si="4"/>
        <v>2.2666666666666668E-2</v>
      </c>
    </row>
    <row r="47" spans="1:7" ht="18" thickBot="1" x14ac:dyDescent="0.35">
      <c r="A47" s="136" t="s">
        <v>41</v>
      </c>
      <c r="B47" s="137"/>
      <c r="C47" s="138"/>
      <c r="E47" s="13" t="s">
        <v>25</v>
      </c>
      <c r="F47" s="14">
        <v>17</v>
      </c>
      <c r="G47" s="15">
        <f t="shared" si="4"/>
        <v>2.2666666666666668E-2</v>
      </c>
    </row>
    <row r="48" spans="1:7" ht="15.75" thickBot="1" x14ac:dyDescent="0.3">
      <c r="A48" s="12" t="s">
        <v>6</v>
      </c>
      <c r="B48" s="4" t="s">
        <v>7</v>
      </c>
      <c r="C48" s="11" t="s">
        <v>2</v>
      </c>
      <c r="E48" s="23" t="s">
        <v>5</v>
      </c>
      <c r="F48" s="3">
        <f>SUM(F42:F47)</f>
        <v>750</v>
      </c>
      <c r="G48" s="2"/>
    </row>
    <row r="49" spans="1:7" x14ac:dyDescent="0.25">
      <c r="A49" s="22" t="s">
        <v>36</v>
      </c>
      <c r="B49" s="6">
        <f>B26</f>
        <v>909</v>
      </c>
      <c r="C49" s="5">
        <f>B49/$B$51</f>
        <v>0.44580676802354097</v>
      </c>
      <c r="E49" s="35" t="s">
        <v>165</v>
      </c>
      <c r="F49" s="35"/>
      <c r="G49" s="35"/>
    </row>
    <row r="50" spans="1:7" ht="36.75" customHeight="1" thickBot="1" x14ac:dyDescent="0.3">
      <c r="A50" s="13" t="s">
        <v>37</v>
      </c>
      <c r="B50" s="14">
        <f>B27</f>
        <v>1130</v>
      </c>
      <c r="C50" s="15">
        <f>B50/$B$51</f>
        <v>0.55419323197645909</v>
      </c>
    </row>
    <row r="51" spans="1:7" ht="18" customHeight="1" thickBot="1" x14ac:dyDescent="0.35">
      <c r="A51" s="23" t="s">
        <v>5</v>
      </c>
      <c r="B51" s="3">
        <f>SUM(B49:B50)</f>
        <v>2039</v>
      </c>
      <c r="C51" s="2"/>
      <c r="E51" s="112" t="s">
        <v>61</v>
      </c>
      <c r="F51" s="113"/>
      <c r="G51" s="114"/>
    </row>
    <row r="52" spans="1:7" ht="18" customHeight="1" thickBot="1" x14ac:dyDescent="0.3">
      <c r="E52" s="12" t="s">
        <v>12</v>
      </c>
      <c r="F52" s="4" t="s">
        <v>1</v>
      </c>
      <c r="G52" s="11" t="s">
        <v>2</v>
      </c>
    </row>
    <row r="53" spans="1:7" ht="18" thickBot="1" x14ac:dyDescent="0.35">
      <c r="A53" s="140" t="s">
        <v>44</v>
      </c>
      <c r="B53" s="141"/>
      <c r="C53" s="142"/>
      <c r="E53" s="22" t="s">
        <v>14</v>
      </c>
      <c r="F53" s="6">
        <v>238</v>
      </c>
      <c r="G53" s="5">
        <f>F53/$F$56</f>
        <v>0.63466666666666671</v>
      </c>
    </row>
    <row r="54" spans="1:7" x14ac:dyDescent="0.25">
      <c r="A54" s="12" t="s">
        <v>45</v>
      </c>
      <c r="B54" s="4" t="s">
        <v>7</v>
      </c>
      <c r="C54" s="11" t="s">
        <v>2</v>
      </c>
      <c r="E54" s="22" t="s">
        <v>13</v>
      </c>
      <c r="F54" s="6">
        <v>120</v>
      </c>
      <c r="G54" s="5">
        <f>F54/$F$56</f>
        <v>0.32</v>
      </c>
    </row>
    <row r="55" spans="1:7" x14ac:dyDescent="0.25">
      <c r="A55" s="22" t="s">
        <v>46</v>
      </c>
      <c r="B55" s="6">
        <v>399</v>
      </c>
      <c r="C55" s="5">
        <f t="shared" ref="C55:C61" si="5">B55/$B$62</f>
        <v>7.487333458434979E-2</v>
      </c>
      <c r="E55" s="13" t="s">
        <v>23</v>
      </c>
      <c r="F55" s="14">
        <v>17</v>
      </c>
      <c r="G55" s="15">
        <f>F55/$F$56</f>
        <v>4.5333333333333337E-2</v>
      </c>
    </row>
    <row r="56" spans="1:7" ht="15.75" thickBot="1" x14ac:dyDescent="0.3">
      <c r="A56" s="22" t="s">
        <v>47</v>
      </c>
      <c r="B56" s="6">
        <v>215</v>
      </c>
      <c r="C56" s="5">
        <f t="shared" si="5"/>
        <v>4.0345280540439107E-2</v>
      </c>
      <c r="E56" s="23" t="s">
        <v>5</v>
      </c>
      <c r="F56" s="3">
        <f>SUM(F53:F55)</f>
        <v>375</v>
      </c>
      <c r="G56" s="2"/>
    </row>
    <row r="57" spans="1:7" x14ac:dyDescent="0.25">
      <c r="A57" s="22" t="s">
        <v>48</v>
      </c>
      <c r="B57" s="6">
        <v>902</v>
      </c>
      <c r="C57" s="5">
        <f t="shared" si="5"/>
        <v>0.16926252580221429</v>
      </c>
      <c r="E57" s="37" t="s">
        <v>165</v>
      </c>
    </row>
    <row r="58" spans="1:7" x14ac:dyDescent="0.25">
      <c r="A58" s="22" t="s">
        <v>49</v>
      </c>
      <c r="B58" s="6">
        <v>784</v>
      </c>
      <c r="C58" s="5">
        <f t="shared" si="5"/>
        <v>0.14711953462188027</v>
      </c>
    </row>
    <row r="59" spans="1:7" ht="18" customHeight="1" x14ac:dyDescent="0.25">
      <c r="A59" s="22" t="s">
        <v>50</v>
      </c>
      <c r="B59" s="6">
        <v>595</v>
      </c>
      <c r="C59" s="5">
        <f t="shared" si="5"/>
        <v>0.11165321823981986</v>
      </c>
      <c r="E59" s="20" t="s">
        <v>166</v>
      </c>
    </row>
    <row r="60" spans="1:7" x14ac:dyDescent="0.25">
      <c r="A60" s="22" t="s">
        <v>51</v>
      </c>
      <c r="B60" s="6">
        <v>960</v>
      </c>
      <c r="C60" s="5">
        <f t="shared" si="5"/>
        <v>0.18014636892475136</v>
      </c>
    </row>
    <row r="61" spans="1:7" x14ac:dyDescent="0.25">
      <c r="A61" s="13" t="s">
        <v>52</v>
      </c>
      <c r="B61" s="14">
        <v>1474</v>
      </c>
      <c r="C61" s="15">
        <f t="shared" si="5"/>
        <v>0.2765997372865453</v>
      </c>
    </row>
    <row r="62" spans="1:7" ht="15.75" thickBot="1" x14ac:dyDescent="0.3">
      <c r="A62" s="23" t="s">
        <v>5</v>
      </c>
      <c r="B62" s="3">
        <f>SUM(B55:B61)</f>
        <v>5329</v>
      </c>
      <c r="C62" s="2"/>
    </row>
    <row r="63" spans="1:7" ht="15.75" thickBot="1" x14ac:dyDescent="0.3"/>
    <row r="64" spans="1:7" ht="33.75" customHeight="1" thickBot="1" x14ac:dyDescent="0.35">
      <c r="A64" s="136" t="s">
        <v>53</v>
      </c>
      <c r="B64" s="137"/>
      <c r="C64" s="138"/>
    </row>
    <row r="65" spans="1:16" x14ac:dyDescent="0.25">
      <c r="A65" s="12" t="s">
        <v>45</v>
      </c>
      <c r="B65" s="4" t="s">
        <v>7</v>
      </c>
      <c r="C65" s="11" t="s">
        <v>2</v>
      </c>
    </row>
    <row r="66" spans="1:16" s="21" customFormat="1" x14ac:dyDescent="0.25">
      <c r="A66" s="22" t="s">
        <v>46</v>
      </c>
      <c r="B66" s="6">
        <v>239</v>
      </c>
      <c r="C66" s="5">
        <f t="shared" ref="C66:C72" si="6">B66/$B$73</f>
        <v>0.11721432074546347</v>
      </c>
      <c r="D66" s="20"/>
      <c r="F66" s="20"/>
      <c r="G66" s="20"/>
      <c r="H66" s="20"/>
      <c r="I66" s="20"/>
      <c r="J66" s="20"/>
      <c r="K66" s="20"/>
      <c r="L66" s="20"/>
      <c r="M66" s="20"/>
      <c r="N66" s="20"/>
      <c r="O66" s="20"/>
      <c r="P66" s="20"/>
    </row>
    <row r="67" spans="1:16" x14ac:dyDescent="0.25">
      <c r="A67" s="22" t="s">
        <v>47</v>
      </c>
      <c r="B67" s="115">
        <v>0</v>
      </c>
      <c r="C67" s="5">
        <f t="shared" si="6"/>
        <v>0</v>
      </c>
    </row>
    <row r="68" spans="1:16" x14ac:dyDescent="0.25">
      <c r="A68" s="22" t="s">
        <v>48</v>
      </c>
      <c r="B68" s="6">
        <v>570</v>
      </c>
      <c r="C68" s="5">
        <f t="shared" si="6"/>
        <v>0.27954879843060326</v>
      </c>
      <c r="D68" s="21"/>
    </row>
    <row r="69" spans="1:16" x14ac:dyDescent="0.25">
      <c r="A69" s="22" t="s">
        <v>49</v>
      </c>
      <c r="B69" s="6">
        <v>367</v>
      </c>
      <c r="C69" s="5">
        <f t="shared" si="6"/>
        <v>0.1799901912702305</v>
      </c>
    </row>
    <row r="70" spans="1:16" x14ac:dyDescent="0.25">
      <c r="A70" s="22" t="s">
        <v>50</v>
      </c>
      <c r="B70" s="6">
        <v>70</v>
      </c>
      <c r="C70" s="5">
        <f t="shared" si="6"/>
        <v>3.4330554193231978E-2</v>
      </c>
    </row>
    <row r="71" spans="1:16" x14ac:dyDescent="0.25">
      <c r="A71" s="22" t="s">
        <v>51</v>
      </c>
      <c r="B71" s="6">
        <v>165</v>
      </c>
      <c r="C71" s="5">
        <f t="shared" si="6"/>
        <v>8.092202059833252E-2</v>
      </c>
    </row>
    <row r="72" spans="1:16" x14ac:dyDescent="0.25">
      <c r="A72" s="13" t="s">
        <v>52</v>
      </c>
      <c r="B72" s="14">
        <v>628</v>
      </c>
      <c r="C72" s="15">
        <f t="shared" si="6"/>
        <v>0.30799411476213828</v>
      </c>
    </row>
    <row r="73" spans="1:16" ht="15.75" thickBot="1" x14ac:dyDescent="0.3">
      <c r="A73" s="23" t="s">
        <v>5</v>
      </c>
      <c r="B73" s="3">
        <f>SUM(B66:B72)</f>
        <v>2039</v>
      </c>
      <c r="C73" s="2"/>
    </row>
    <row r="74" spans="1:16" ht="15.75" thickBot="1" x14ac:dyDescent="0.3"/>
    <row r="75" spans="1:16" ht="18" thickBot="1" x14ac:dyDescent="0.35">
      <c r="A75" s="140" t="s">
        <v>11</v>
      </c>
      <c r="B75" s="141"/>
      <c r="C75" s="142"/>
    </row>
    <row r="76" spans="1:16" x14ac:dyDescent="0.25">
      <c r="A76" s="12" t="s">
        <v>12</v>
      </c>
      <c r="B76" s="4" t="s">
        <v>1</v>
      </c>
      <c r="C76" s="11" t="s">
        <v>2</v>
      </c>
    </row>
    <row r="77" spans="1:16" x14ac:dyDescent="0.25">
      <c r="A77" s="18" t="s">
        <v>14</v>
      </c>
      <c r="B77" s="6">
        <v>3399</v>
      </c>
      <c r="C77" s="5">
        <f t="shared" ref="C77:C87" si="7">B77/$B$88</f>
        <v>0.63783073747419783</v>
      </c>
    </row>
    <row r="78" spans="1:16" x14ac:dyDescent="0.25">
      <c r="A78" s="18" t="s">
        <v>13</v>
      </c>
      <c r="B78" s="6">
        <v>1081</v>
      </c>
      <c r="C78" s="5">
        <f t="shared" si="7"/>
        <v>0.20285231750797522</v>
      </c>
    </row>
    <row r="79" spans="1:16" x14ac:dyDescent="0.25">
      <c r="A79" s="18" t="s">
        <v>32</v>
      </c>
      <c r="B79" s="6">
        <v>150</v>
      </c>
      <c r="C79" s="5">
        <f t="shared" si="7"/>
        <v>2.8147870144492399E-2</v>
      </c>
    </row>
    <row r="80" spans="1:16" x14ac:dyDescent="0.25">
      <c r="A80" s="18" t="s">
        <v>19</v>
      </c>
      <c r="B80" s="6">
        <v>145</v>
      </c>
      <c r="C80" s="5">
        <f t="shared" si="7"/>
        <v>2.7209607806342653E-2</v>
      </c>
    </row>
    <row r="81" spans="1:3" x14ac:dyDescent="0.25">
      <c r="A81" s="18" t="s">
        <v>24</v>
      </c>
      <c r="B81" s="6">
        <v>83</v>
      </c>
      <c r="C81" s="5">
        <f t="shared" si="7"/>
        <v>1.5575154813285795E-2</v>
      </c>
    </row>
    <row r="82" spans="1:3" x14ac:dyDescent="0.25">
      <c r="A82" s="18" t="s">
        <v>256</v>
      </c>
      <c r="B82" s="6">
        <v>63</v>
      </c>
      <c r="C82" s="5">
        <f t="shared" si="7"/>
        <v>1.1822105460686808E-2</v>
      </c>
    </row>
    <row r="83" spans="1:3" x14ac:dyDescent="0.25">
      <c r="A83" s="18" t="s">
        <v>15</v>
      </c>
      <c r="B83" s="6">
        <v>59</v>
      </c>
      <c r="C83" s="5">
        <f t="shared" si="7"/>
        <v>1.1071495590167011E-2</v>
      </c>
    </row>
    <row r="84" spans="1:3" x14ac:dyDescent="0.25">
      <c r="A84" s="18" t="s">
        <v>18</v>
      </c>
      <c r="B84" s="6">
        <v>57</v>
      </c>
      <c r="C84" s="5">
        <f t="shared" si="7"/>
        <v>1.0696190654907112E-2</v>
      </c>
    </row>
    <row r="85" spans="1:3" x14ac:dyDescent="0.25">
      <c r="A85" s="18" t="s">
        <v>16</v>
      </c>
      <c r="B85" s="6">
        <v>54</v>
      </c>
      <c r="C85" s="5">
        <f t="shared" si="7"/>
        <v>1.0133233252017265E-2</v>
      </c>
    </row>
    <row r="86" spans="1:3" x14ac:dyDescent="0.25">
      <c r="A86" s="18" t="s">
        <v>25</v>
      </c>
      <c r="B86" s="6">
        <v>54</v>
      </c>
      <c r="C86" s="5">
        <f t="shared" si="7"/>
        <v>1.0133233252017265E-2</v>
      </c>
    </row>
    <row r="87" spans="1:3" x14ac:dyDescent="0.25">
      <c r="A87" s="19" t="s">
        <v>33</v>
      </c>
      <c r="B87" s="14">
        <v>184</v>
      </c>
      <c r="C87" s="15">
        <f t="shared" si="7"/>
        <v>3.4528054043910676E-2</v>
      </c>
    </row>
    <row r="88" spans="1:3" ht="15.75" thickBot="1" x14ac:dyDescent="0.3">
      <c r="A88" s="23" t="s">
        <v>5</v>
      </c>
      <c r="B88" s="3">
        <f>SUM(B77:B87)</f>
        <v>5329</v>
      </c>
      <c r="C88" s="2"/>
    </row>
    <row r="89" spans="1:3" ht="15.75" thickBot="1" x14ac:dyDescent="0.3"/>
    <row r="90" spans="1:3" ht="18" thickBot="1" x14ac:dyDescent="0.35">
      <c r="A90" s="136" t="s">
        <v>42</v>
      </c>
      <c r="B90" s="137"/>
      <c r="C90" s="138"/>
    </row>
    <row r="91" spans="1:3" x14ac:dyDescent="0.25">
      <c r="A91" s="12" t="s">
        <v>12</v>
      </c>
      <c r="B91" s="4" t="s">
        <v>1</v>
      </c>
      <c r="C91" s="11" t="s">
        <v>2</v>
      </c>
    </row>
    <row r="92" spans="1:3" x14ac:dyDescent="0.25">
      <c r="A92" s="22" t="s">
        <v>14</v>
      </c>
      <c r="B92" s="6">
        <v>982</v>
      </c>
      <c r="C92" s="5">
        <f t="shared" ref="C92:C101" si="8">B92/$B$102</f>
        <v>0.48160863168219714</v>
      </c>
    </row>
    <row r="93" spans="1:3" x14ac:dyDescent="0.25">
      <c r="A93" s="22" t="s">
        <v>13</v>
      </c>
      <c r="B93" s="6">
        <v>832</v>
      </c>
      <c r="C93" s="5">
        <f t="shared" si="8"/>
        <v>0.40804315841098576</v>
      </c>
    </row>
    <row r="94" spans="1:3" x14ac:dyDescent="0.25">
      <c r="A94" s="22" t="s">
        <v>19</v>
      </c>
      <c r="B94" s="6">
        <v>84</v>
      </c>
      <c r="C94" s="5">
        <f t="shared" si="8"/>
        <v>4.1196665031878368E-2</v>
      </c>
    </row>
    <row r="95" spans="1:3" x14ac:dyDescent="0.25">
      <c r="A95" s="22" t="s">
        <v>23</v>
      </c>
      <c r="B95" s="6">
        <v>37</v>
      </c>
      <c r="C95" s="5">
        <f t="shared" si="8"/>
        <v>1.8146150073565473E-2</v>
      </c>
    </row>
    <row r="96" spans="1:3" x14ac:dyDescent="0.25">
      <c r="A96" s="22" t="s">
        <v>16</v>
      </c>
      <c r="B96" s="6">
        <v>22</v>
      </c>
      <c r="C96" s="5">
        <f t="shared" si="8"/>
        <v>1.0789602746444336E-2</v>
      </c>
    </row>
    <row r="97" spans="1:3" x14ac:dyDescent="0.25">
      <c r="A97" s="22" t="s">
        <v>17</v>
      </c>
      <c r="B97" s="6">
        <v>20</v>
      </c>
      <c r="C97" s="5">
        <f t="shared" si="8"/>
        <v>9.8087297694948502E-3</v>
      </c>
    </row>
    <row r="98" spans="1:3" x14ac:dyDescent="0.25">
      <c r="A98" s="22" t="s">
        <v>32</v>
      </c>
      <c r="B98" s="6">
        <v>19</v>
      </c>
      <c r="C98" s="5">
        <f t="shared" si="8"/>
        <v>9.3182932810201083E-3</v>
      </c>
    </row>
    <row r="99" spans="1:3" x14ac:dyDescent="0.25">
      <c r="A99" s="22" t="s">
        <v>22</v>
      </c>
      <c r="B99" s="6">
        <v>17</v>
      </c>
      <c r="C99" s="5">
        <f t="shared" si="8"/>
        <v>8.3374203040706227E-3</v>
      </c>
    </row>
    <row r="100" spans="1:3" x14ac:dyDescent="0.25">
      <c r="A100" s="22" t="s">
        <v>24</v>
      </c>
      <c r="B100" s="6">
        <v>14</v>
      </c>
      <c r="C100" s="5">
        <f t="shared" si="8"/>
        <v>6.8661108386463953E-3</v>
      </c>
    </row>
    <row r="101" spans="1:3" x14ac:dyDescent="0.25">
      <c r="A101" s="13" t="s">
        <v>20</v>
      </c>
      <c r="B101" s="14">
        <v>12</v>
      </c>
      <c r="C101" s="15">
        <f t="shared" si="8"/>
        <v>5.8852378616969106E-3</v>
      </c>
    </row>
    <row r="102" spans="1:3" ht="18" customHeight="1" thickBot="1" x14ac:dyDescent="0.3">
      <c r="A102" s="23" t="s">
        <v>5</v>
      </c>
      <c r="B102" s="3">
        <f>SUM(B92:B101)</f>
        <v>2039</v>
      </c>
      <c r="C102" s="2"/>
    </row>
    <row r="103" spans="1:3" x14ac:dyDescent="0.25">
      <c r="A103" s="28"/>
      <c r="B103" s="6"/>
      <c r="C103" s="28"/>
    </row>
    <row r="151" spans="4:4" x14ac:dyDescent="0.25">
      <c r="D151" s="35"/>
    </row>
  </sheetData>
  <mergeCells count="18">
    <mergeCell ref="A1:G1"/>
    <mergeCell ref="J5:K5"/>
    <mergeCell ref="A47:C47"/>
    <mergeCell ref="A35:C35"/>
    <mergeCell ref="A41:C41"/>
    <mergeCell ref="A90:C90"/>
    <mergeCell ref="A53:C53"/>
    <mergeCell ref="A64:C64"/>
    <mergeCell ref="A75:C75"/>
    <mergeCell ref="A3:C3"/>
    <mergeCell ref="E5:G5"/>
    <mergeCell ref="E12:G12"/>
    <mergeCell ref="E24:G24"/>
    <mergeCell ref="E4:G4"/>
    <mergeCell ref="A5:C5"/>
    <mergeCell ref="A12:C12"/>
    <mergeCell ref="A24:C24"/>
    <mergeCell ref="E3:G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4"/>
  <sheetViews>
    <sheetView topLeftCell="A8" workbookViewId="0">
      <selection activeCell="F29" sqref="F29"/>
    </sheetView>
  </sheetViews>
  <sheetFormatPr defaultColWidth="8.85546875" defaultRowHeight="15" x14ac:dyDescent="0.25"/>
  <cols>
    <col min="1" max="1" width="26.7109375" style="20" customWidth="1"/>
    <col min="2" max="2" width="10.7109375" style="20" bestFit="1" customWidth="1"/>
    <col min="3" max="3" width="7.85546875" style="20" customWidth="1"/>
    <col min="4" max="4" width="8.85546875" style="20"/>
    <col min="5" max="5" width="36.7109375" style="20" bestFit="1" customWidth="1"/>
    <col min="6" max="6" width="18.42578125" style="20" bestFit="1" customWidth="1"/>
    <col min="7" max="8" width="8.85546875" style="20"/>
    <col min="9" max="9" width="36.7109375" style="20" bestFit="1" customWidth="1"/>
    <col min="10" max="16384" width="8.85546875" style="20"/>
  </cols>
  <sheetData>
    <row r="1" spans="1:10" ht="21" x14ac:dyDescent="0.35">
      <c r="A1" s="148" t="s">
        <v>209</v>
      </c>
      <c r="B1" s="148"/>
      <c r="C1" s="148"/>
      <c r="D1" s="148"/>
      <c r="E1" s="148"/>
      <c r="F1" s="148"/>
    </row>
    <row r="2" spans="1:10" ht="21" x14ac:dyDescent="0.35">
      <c r="A2" s="29" t="s">
        <v>159</v>
      </c>
      <c r="F2" s="104"/>
    </row>
    <row r="3" spans="1:10" ht="21" x14ac:dyDescent="0.35">
      <c r="A3" s="20" t="s">
        <v>160</v>
      </c>
      <c r="F3" s="104"/>
    </row>
    <row r="4" spans="1:10" ht="15.75" thickBot="1" x14ac:dyDescent="0.3"/>
    <row r="5" spans="1:10" ht="18" thickBot="1" x14ac:dyDescent="0.35">
      <c r="A5" s="140" t="s">
        <v>34</v>
      </c>
      <c r="B5" s="141"/>
      <c r="C5" s="142"/>
      <c r="E5" s="140" t="s">
        <v>156</v>
      </c>
      <c r="F5" s="141"/>
      <c r="G5" s="142"/>
      <c r="I5" s="140" t="s">
        <v>62</v>
      </c>
      <c r="J5" s="142"/>
    </row>
    <row r="6" spans="1:10" x14ac:dyDescent="0.25">
      <c r="A6" s="12" t="s">
        <v>0</v>
      </c>
      <c r="B6" s="4" t="s">
        <v>1</v>
      </c>
      <c r="C6" s="11" t="s">
        <v>2</v>
      </c>
      <c r="E6" s="12" t="s">
        <v>54</v>
      </c>
      <c r="F6" s="4" t="s">
        <v>1</v>
      </c>
      <c r="G6" s="11" t="s">
        <v>2</v>
      </c>
      <c r="I6" s="17" t="s">
        <v>208</v>
      </c>
      <c r="J6" s="24"/>
    </row>
    <row r="7" spans="1:10" x14ac:dyDescent="0.25">
      <c r="A7" s="22" t="s">
        <v>3</v>
      </c>
      <c r="B7" s="6">
        <v>102034</v>
      </c>
      <c r="C7" s="5">
        <f>B7/$B$9</f>
        <v>0.95927269992290765</v>
      </c>
      <c r="E7" s="22" t="s">
        <v>55</v>
      </c>
      <c r="F7" s="6">
        <v>41078</v>
      </c>
      <c r="G7" s="5">
        <f>F7/$F$9</f>
        <v>0.98204594898276321</v>
      </c>
      <c r="I7" s="22" t="s">
        <v>207</v>
      </c>
      <c r="J7" s="24"/>
    </row>
    <row r="8" spans="1:10" x14ac:dyDescent="0.25">
      <c r="A8" s="13" t="s">
        <v>4</v>
      </c>
      <c r="B8" s="14">
        <v>4332</v>
      </c>
      <c r="C8" s="15">
        <f>B8/$B$9</f>
        <v>4.0727300077092306E-2</v>
      </c>
      <c r="E8" s="13" t="s">
        <v>58</v>
      </c>
      <c r="F8" s="14">
        <v>751</v>
      </c>
      <c r="G8" s="15">
        <f>F8/$F$9</f>
        <v>1.7954051017236846E-2</v>
      </c>
      <c r="I8" s="22" t="s">
        <v>206</v>
      </c>
      <c r="J8" s="24"/>
    </row>
    <row r="9" spans="1:10" ht="15.75" thickBot="1" x14ac:dyDescent="0.3">
      <c r="A9" s="23" t="s">
        <v>5</v>
      </c>
      <c r="B9" s="3">
        <f>SUM(B7:B8)</f>
        <v>106366</v>
      </c>
      <c r="C9" s="2"/>
      <c r="E9" s="23" t="s">
        <v>5</v>
      </c>
      <c r="F9" s="3">
        <f>SUM(F7:F8)</f>
        <v>41829</v>
      </c>
      <c r="G9" s="2"/>
      <c r="I9" s="22" t="s">
        <v>205</v>
      </c>
      <c r="J9" s="24"/>
    </row>
    <row r="10" spans="1:10" x14ac:dyDescent="0.25">
      <c r="A10" s="20" t="s">
        <v>197</v>
      </c>
      <c r="B10" s="46"/>
      <c r="C10" s="46"/>
      <c r="E10" s="20" t="s">
        <v>172</v>
      </c>
      <c r="I10" s="22" t="s">
        <v>204</v>
      </c>
      <c r="J10" s="24"/>
    </row>
    <row r="11" spans="1:10" ht="15.75" thickBot="1" x14ac:dyDescent="0.3">
      <c r="I11" s="22" t="s">
        <v>203</v>
      </c>
      <c r="J11" s="24"/>
    </row>
    <row r="12" spans="1:10" ht="18" thickBot="1" x14ac:dyDescent="0.35">
      <c r="A12" s="140" t="s">
        <v>35</v>
      </c>
      <c r="B12" s="141"/>
      <c r="C12" s="142"/>
      <c r="E12" s="136" t="s">
        <v>56</v>
      </c>
      <c r="F12" s="137"/>
      <c r="G12" s="138"/>
      <c r="I12" s="22" t="s">
        <v>202</v>
      </c>
      <c r="J12" s="24"/>
    </row>
    <row r="13" spans="1:10" x14ac:dyDescent="0.25">
      <c r="A13" s="12" t="s">
        <v>6</v>
      </c>
      <c r="B13" s="4" t="s">
        <v>7</v>
      </c>
      <c r="C13" s="11" t="s">
        <v>2</v>
      </c>
      <c r="E13" s="12" t="s">
        <v>6</v>
      </c>
      <c r="F13" s="4" t="s">
        <v>7</v>
      </c>
      <c r="G13" s="11" t="s">
        <v>2</v>
      </c>
      <c r="I13" s="22" t="s">
        <v>201</v>
      </c>
      <c r="J13" s="24"/>
    </row>
    <row r="14" spans="1:10" x14ac:dyDescent="0.25">
      <c r="A14" s="22" t="s">
        <v>36</v>
      </c>
      <c r="B14" s="6">
        <v>5357</v>
      </c>
      <c r="C14" s="5">
        <f t="shared" ref="C14:C20" si="0">B14/$B$21</f>
        <v>5.0363838068555739E-2</v>
      </c>
      <c r="E14" s="22" t="s">
        <v>36</v>
      </c>
      <c r="F14" s="6">
        <v>1036</v>
      </c>
      <c r="G14" s="5">
        <f t="shared" ref="G14:G19" si="1">F14/$F$20</f>
        <v>3.4271725826193387E-2</v>
      </c>
      <c r="I14" s="22" t="s">
        <v>200</v>
      </c>
      <c r="J14" s="24"/>
    </row>
    <row r="15" spans="1:10" x14ac:dyDescent="0.25">
      <c r="A15" s="22" t="s">
        <v>37</v>
      </c>
      <c r="B15" s="6">
        <v>12487</v>
      </c>
      <c r="C15" s="5">
        <f t="shared" si="0"/>
        <v>0.11739653648722335</v>
      </c>
      <c r="E15" s="22" t="s">
        <v>37</v>
      </c>
      <c r="F15" s="6">
        <v>2674</v>
      </c>
      <c r="G15" s="5">
        <f t="shared" si="1"/>
        <v>8.8458103145985637E-2</v>
      </c>
      <c r="I15" s="22" t="s">
        <v>199</v>
      </c>
      <c r="J15" s="24"/>
    </row>
    <row r="16" spans="1:10" x14ac:dyDescent="0.25">
      <c r="A16" s="22" t="s">
        <v>38</v>
      </c>
      <c r="B16" s="6">
        <v>14782</v>
      </c>
      <c r="C16" s="5">
        <f t="shared" si="0"/>
        <v>0.13897298008762199</v>
      </c>
      <c r="E16" s="22" t="s">
        <v>38</v>
      </c>
      <c r="F16" s="6">
        <v>4067</v>
      </c>
      <c r="G16" s="5">
        <f t="shared" si="1"/>
        <v>0.13453968043931325</v>
      </c>
      <c r="I16" s="22" t="s">
        <v>198</v>
      </c>
      <c r="J16" s="24"/>
    </row>
    <row r="17" spans="1:10" x14ac:dyDescent="0.25">
      <c r="A17" s="22" t="s">
        <v>39</v>
      </c>
      <c r="B17" s="6">
        <v>17450</v>
      </c>
      <c r="C17" s="5">
        <f t="shared" si="0"/>
        <v>0.16405618336686534</v>
      </c>
      <c r="E17" s="22" t="s">
        <v>39</v>
      </c>
      <c r="F17" s="6">
        <v>5019</v>
      </c>
      <c r="G17" s="5">
        <f t="shared" si="1"/>
        <v>0.16603261768500446</v>
      </c>
      <c r="I17" s="22"/>
      <c r="J17" s="24"/>
    </row>
    <row r="18" spans="1:10" x14ac:dyDescent="0.25">
      <c r="A18" s="22" t="s">
        <v>40</v>
      </c>
      <c r="B18" s="6">
        <v>15105</v>
      </c>
      <c r="C18" s="5">
        <f t="shared" si="0"/>
        <v>0.14200966474249291</v>
      </c>
      <c r="E18" s="22" t="s">
        <v>40</v>
      </c>
      <c r="F18" s="6">
        <v>4387</v>
      </c>
      <c r="G18" s="5">
        <f t="shared" si="1"/>
        <v>0.14512554169836911</v>
      </c>
      <c r="I18" s="22"/>
      <c r="J18" s="24"/>
    </row>
    <row r="19" spans="1:10" x14ac:dyDescent="0.25">
      <c r="A19" s="22" t="s">
        <v>8</v>
      </c>
      <c r="B19" s="6">
        <v>40220</v>
      </c>
      <c r="C19" s="5">
        <f t="shared" si="0"/>
        <v>0.37812834928454581</v>
      </c>
      <c r="E19" s="13" t="s">
        <v>8</v>
      </c>
      <c r="F19" s="14">
        <v>13046</v>
      </c>
      <c r="G19" s="15">
        <f t="shared" si="1"/>
        <v>0.43157233120513416</v>
      </c>
      <c r="I19" s="22"/>
      <c r="J19" s="24"/>
    </row>
    <row r="20" spans="1:10" ht="15.75" thickBot="1" x14ac:dyDescent="0.3">
      <c r="A20" s="13" t="s">
        <v>9</v>
      </c>
      <c r="B20" s="14">
        <v>965</v>
      </c>
      <c r="C20" s="15">
        <f t="shared" si="0"/>
        <v>9.0724479626948466E-3</v>
      </c>
      <c r="E20" s="23" t="s">
        <v>5</v>
      </c>
      <c r="F20" s="3">
        <f>SUM(F14:F19)</f>
        <v>30229</v>
      </c>
      <c r="G20" s="2"/>
      <c r="I20" s="22"/>
      <c r="J20" s="24"/>
    </row>
    <row r="21" spans="1:10" ht="15.75" thickBot="1" x14ac:dyDescent="0.3">
      <c r="A21" s="23" t="s">
        <v>5</v>
      </c>
      <c r="B21" s="3">
        <f>SUM(B14:B20)</f>
        <v>106366</v>
      </c>
      <c r="C21" s="2"/>
      <c r="E21" s="34" t="s">
        <v>164</v>
      </c>
      <c r="I21" s="22"/>
      <c r="J21" s="24"/>
    </row>
    <row r="22" spans="1:10" x14ac:dyDescent="0.25">
      <c r="A22" s="20" t="s">
        <v>197</v>
      </c>
      <c r="I22" s="22"/>
      <c r="J22" s="24"/>
    </row>
    <row r="23" spans="1:10" ht="15.75" thickBot="1" x14ac:dyDescent="0.3">
      <c r="I23" s="22"/>
      <c r="J23" s="24"/>
    </row>
    <row r="24" spans="1:10" ht="18" thickBot="1" x14ac:dyDescent="0.35">
      <c r="A24" s="140" t="s">
        <v>10</v>
      </c>
      <c r="B24" s="141"/>
      <c r="C24" s="142"/>
      <c r="E24" s="136" t="s">
        <v>57</v>
      </c>
      <c r="F24" s="137"/>
      <c r="G24" s="138"/>
      <c r="I24" s="22"/>
      <c r="J24" s="24"/>
    </row>
    <row r="25" spans="1:10" x14ac:dyDescent="0.25">
      <c r="A25" s="12" t="s">
        <v>6</v>
      </c>
      <c r="B25" s="4" t="s">
        <v>7</v>
      </c>
      <c r="C25" s="11" t="s">
        <v>2</v>
      </c>
      <c r="E25" s="12" t="s">
        <v>6</v>
      </c>
      <c r="F25" s="4" t="s">
        <v>7</v>
      </c>
      <c r="G25" s="11" t="s">
        <v>2</v>
      </c>
      <c r="I25" s="22"/>
      <c r="J25" s="24"/>
    </row>
    <row r="26" spans="1:10" x14ac:dyDescent="0.25">
      <c r="A26" s="22" t="s">
        <v>36</v>
      </c>
      <c r="B26" s="6">
        <v>198</v>
      </c>
      <c r="C26" s="5">
        <f t="shared" ref="C26:C32" si="2">B26/$B$33</f>
        <v>4.5706371191135735E-2</v>
      </c>
      <c r="E26" s="22" t="s">
        <v>36</v>
      </c>
      <c r="F26" s="6">
        <v>14</v>
      </c>
      <c r="G26" s="5">
        <f t="shared" ref="G26:G31" si="3">F26/$F$32</f>
        <v>3.0769230769230771E-2</v>
      </c>
      <c r="I26" s="22"/>
      <c r="J26" s="24"/>
    </row>
    <row r="27" spans="1:10" x14ac:dyDescent="0.25">
      <c r="A27" s="22" t="s">
        <v>37</v>
      </c>
      <c r="B27" s="6">
        <v>857</v>
      </c>
      <c r="C27" s="5">
        <f t="shared" si="2"/>
        <v>0.19783010156971376</v>
      </c>
      <c r="E27" s="22" t="s">
        <v>37</v>
      </c>
      <c r="F27" s="6">
        <v>102</v>
      </c>
      <c r="G27" s="5">
        <f t="shared" si="3"/>
        <v>0.22417582417582418</v>
      </c>
      <c r="I27" s="22"/>
      <c r="J27" s="24"/>
    </row>
    <row r="28" spans="1:10" x14ac:dyDescent="0.25">
      <c r="A28" s="22" t="s">
        <v>38</v>
      </c>
      <c r="B28" s="6">
        <v>934</v>
      </c>
      <c r="C28" s="5">
        <f t="shared" si="2"/>
        <v>0.21560480147737765</v>
      </c>
      <c r="E28" s="22" t="s">
        <v>38</v>
      </c>
      <c r="F28" s="6">
        <v>125</v>
      </c>
      <c r="G28" s="5">
        <f t="shared" si="3"/>
        <v>0.27472527472527475</v>
      </c>
      <c r="I28" s="22"/>
      <c r="J28" s="24"/>
    </row>
    <row r="29" spans="1:10" x14ac:dyDescent="0.25">
      <c r="A29" s="22" t="s">
        <v>39</v>
      </c>
      <c r="B29" s="6">
        <v>775</v>
      </c>
      <c r="C29" s="5">
        <f t="shared" si="2"/>
        <v>0.17890120036934443</v>
      </c>
      <c r="E29" s="22" t="s">
        <v>39</v>
      </c>
      <c r="F29" s="6">
        <v>145</v>
      </c>
      <c r="G29" s="5">
        <f t="shared" si="3"/>
        <v>0.31868131868131866</v>
      </c>
      <c r="I29" s="22"/>
      <c r="J29" s="24"/>
    </row>
    <row r="30" spans="1:10" x14ac:dyDescent="0.25">
      <c r="A30" s="22" t="s">
        <v>40</v>
      </c>
      <c r="B30" s="6">
        <v>736</v>
      </c>
      <c r="C30" s="5">
        <f t="shared" si="2"/>
        <v>0.16989843028624191</v>
      </c>
      <c r="E30" s="22" t="s">
        <v>40</v>
      </c>
      <c r="F30" s="6">
        <v>52</v>
      </c>
      <c r="G30" s="5">
        <f t="shared" si="3"/>
        <v>0.11428571428571428</v>
      </c>
      <c r="I30" s="22"/>
      <c r="J30" s="24"/>
    </row>
    <row r="31" spans="1:10" ht="15.75" thickBot="1" x14ac:dyDescent="0.3">
      <c r="A31" s="22" t="s">
        <v>8</v>
      </c>
      <c r="B31" s="6">
        <v>798</v>
      </c>
      <c r="C31" s="5">
        <f t="shared" si="2"/>
        <v>0.18421052631578946</v>
      </c>
      <c r="E31" s="13" t="s">
        <v>8</v>
      </c>
      <c r="F31" s="14">
        <v>17</v>
      </c>
      <c r="G31" s="15">
        <f t="shared" si="3"/>
        <v>3.7362637362637362E-2</v>
      </c>
      <c r="I31" s="23"/>
      <c r="J31" s="2"/>
    </row>
    <row r="32" spans="1:10" ht="15.75" thickBot="1" x14ac:dyDescent="0.3">
      <c r="A32" s="13" t="s">
        <v>9</v>
      </c>
      <c r="B32" s="14">
        <v>34</v>
      </c>
      <c r="C32" s="15">
        <f t="shared" si="2"/>
        <v>7.8485687903970449E-3</v>
      </c>
      <c r="E32" s="23" t="s">
        <v>5</v>
      </c>
      <c r="F32" s="3">
        <f>SUM(F26:F31)</f>
        <v>455</v>
      </c>
      <c r="G32" s="2"/>
    </row>
    <row r="33" spans="1:7" ht="18" customHeight="1" thickBot="1" x14ac:dyDescent="0.3">
      <c r="A33" s="23" t="s">
        <v>5</v>
      </c>
      <c r="B33" s="3">
        <f>SUM(B26:B32)</f>
        <v>4332</v>
      </c>
      <c r="C33" s="2"/>
    </row>
    <row r="34" spans="1:7" ht="52.5" thickBot="1" x14ac:dyDescent="0.35">
      <c r="E34" s="112" t="s">
        <v>59</v>
      </c>
      <c r="F34" s="113"/>
      <c r="G34" s="114"/>
    </row>
    <row r="35" spans="1:7" ht="18" thickBot="1" x14ac:dyDescent="0.35">
      <c r="A35" s="167" t="s">
        <v>176</v>
      </c>
      <c r="B35" s="168"/>
      <c r="C35" s="169"/>
      <c r="E35" s="12" t="s">
        <v>6</v>
      </c>
      <c r="F35" s="4" t="s">
        <v>7</v>
      </c>
      <c r="G35" s="11" t="s">
        <v>2</v>
      </c>
    </row>
    <row r="36" spans="1:7" x14ac:dyDescent="0.25">
      <c r="A36" s="12" t="s">
        <v>0</v>
      </c>
      <c r="B36" s="4" t="s">
        <v>1</v>
      </c>
      <c r="C36" s="11" t="s">
        <v>2</v>
      </c>
      <c r="E36" s="22" t="s">
        <v>36</v>
      </c>
      <c r="F36" s="6">
        <f>F26</f>
        <v>14</v>
      </c>
      <c r="G36" s="5">
        <f>F36/$F$38</f>
        <v>0.1206896551724138</v>
      </c>
    </row>
    <row r="37" spans="1:7" x14ac:dyDescent="0.25">
      <c r="A37" s="22" t="s">
        <v>3</v>
      </c>
      <c r="B37" s="6">
        <v>5159</v>
      </c>
      <c r="C37" s="5">
        <v>0.96299999999999997</v>
      </c>
      <c r="E37" s="13" t="s">
        <v>37</v>
      </c>
      <c r="F37" s="14">
        <f>F27</f>
        <v>102</v>
      </c>
      <c r="G37" s="15">
        <f>F37/$F$38</f>
        <v>0.87931034482758619</v>
      </c>
    </row>
    <row r="38" spans="1:7" ht="15.75" thickBot="1" x14ac:dyDescent="0.3">
      <c r="A38" s="13" t="s">
        <v>4</v>
      </c>
      <c r="B38" s="14">
        <v>198</v>
      </c>
      <c r="C38" s="15">
        <v>3.6999999999999998E-2</v>
      </c>
      <c r="E38" s="23" t="s">
        <v>5</v>
      </c>
      <c r="F38" s="3">
        <f>SUM(F36:F37)</f>
        <v>116</v>
      </c>
      <c r="G38" s="2"/>
    </row>
    <row r="39" spans="1:7" ht="18" customHeight="1" thickBot="1" x14ac:dyDescent="0.3">
      <c r="A39" s="23" t="s">
        <v>5</v>
      </c>
      <c r="B39" s="3">
        <v>5357</v>
      </c>
      <c r="C39" s="27"/>
    </row>
    <row r="40" spans="1:7" ht="35.25" thickBot="1" x14ac:dyDescent="0.35">
      <c r="E40" s="112" t="s">
        <v>60</v>
      </c>
      <c r="F40" s="113"/>
      <c r="G40" s="114"/>
    </row>
    <row r="41" spans="1:7" ht="18" thickBot="1" x14ac:dyDescent="0.35">
      <c r="A41" s="140" t="s">
        <v>174</v>
      </c>
      <c r="B41" s="141"/>
      <c r="C41" s="142"/>
      <c r="E41" s="12" t="s">
        <v>12</v>
      </c>
      <c r="F41" s="4" t="s">
        <v>1</v>
      </c>
      <c r="G41" s="11" t="s">
        <v>2</v>
      </c>
    </row>
    <row r="42" spans="1:7" x14ac:dyDescent="0.25">
      <c r="A42" s="12" t="s">
        <v>0</v>
      </c>
      <c r="B42" s="4" t="s">
        <v>1</v>
      </c>
      <c r="C42" s="11" t="s">
        <v>2</v>
      </c>
      <c r="E42" s="22" t="s">
        <v>14</v>
      </c>
      <c r="F42" s="6">
        <v>240</v>
      </c>
      <c r="G42" s="5">
        <f t="shared" ref="G42:G49" si="4">F42/$F$50</f>
        <v>0.52747252747252749</v>
      </c>
    </row>
    <row r="43" spans="1:7" x14ac:dyDescent="0.25">
      <c r="A43" s="22" t="s">
        <v>3</v>
      </c>
      <c r="B43" s="6">
        <v>11630</v>
      </c>
      <c r="C43" s="5">
        <v>0.93100000000000005</v>
      </c>
      <c r="E43" s="22" t="s">
        <v>13</v>
      </c>
      <c r="F43" s="6">
        <v>71</v>
      </c>
      <c r="G43" s="5">
        <f t="shared" si="4"/>
        <v>0.15604395604395604</v>
      </c>
    </row>
    <row r="44" spans="1:7" x14ac:dyDescent="0.25">
      <c r="A44" s="13" t="s">
        <v>4</v>
      </c>
      <c r="B44" s="14">
        <v>857</v>
      </c>
      <c r="C44" s="15">
        <v>6.9000000000000006E-2</v>
      </c>
      <c r="E44" s="22" t="s">
        <v>17</v>
      </c>
      <c r="F44" s="6">
        <v>40</v>
      </c>
      <c r="G44" s="5">
        <f t="shared" si="4"/>
        <v>8.7912087912087919E-2</v>
      </c>
    </row>
    <row r="45" spans="1:7" ht="15.75" thickBot="1" x14ac:dyDescent="0.3">
      <c r="A45" s="23" t="s">
        <v>5</v>
      </c>
      <c r="B45" s="3">
        <v>12487</v>
      </c>
      <c r="C45" s="2"/>
      <c r="E45" s="22" t="s">
        <v>67</v>
      </c>
      <c r="F45" s="6">
        <v>31</v>
      </c>
      <c r="G45" s="5">
        <f t="shared" si="4"/>
        <v>6.8131868131868126E-2</v>
      </c>
    </row>
    <row r="46" spans="1:7" ht="15.75" thickBot="1" x14ac:dyDescent="0.3">
      <c r="E46" s="22" t="s">
        <v>157</v>
      </c>
      <c r="F46" s="6">
        <v>24</v>
      </c>
      <c r="G46" s="5">
        <f t="shared" si="4"/>
        <v>5.2747252747252747E-2</v>
      </c>
    </row>
    <row r="47" spans="1:7" ht="18" thickBot="1" x14ac:dyDescent="0.35">
      <c r="A47" s="136" t="s">
        <v>41</v>
      </c>
      <c r="B47" s="137"/>
      <c r="C47" s="138"/>
      <c r="E47" s="22" t="s">
        <v>25</v>
      </c>
      <c r="F47" s="6">
        <v>18</v>
      </c>
      <c r="G47" s="5">
        <f t="shared" si="4"/>
        <v>3.9560439560439559E-2</v>
      </c>
    </row>
    <row r="48" spans="1:7" x14ac:dyDescent="0.25">
      <c r="A48" s="12" t="s">
        <v>6</v>
      </c>
      <c r="B48" s="4" t="s">
        <v>7</v>
      </c>
      <c r="C48" s="11" t="s">
        <v>2</v>
      </c>
      <c r="E48" s="22" t="s">
        <v>18</v>
      </c>
      <c r="F48" s="6">
        <v>17</v>
      </c>
      <c r="G48" s="5">
        <f t="shared" si="4"/>
        <v>3.7362637362637362E-2</v>
      </c>
    </row>
    <row r="49" spans="1:15" x14ac:dyDescent="0.25">
      <c r="A49" s="22" t="s">
        <v>36</v>
      </c>
      <c r="B49" s="6">
        <f>B26</f>
        <v>198</v>
      </c>
      <c r="C49" s="5">
        <f>B49/$B$51</f>
        <v>0.18767772511848341</v>
      </c>
      <c r="E49" s="13" t="s">
        <v>15</v>
      </c>
      <c r="F49" s="14">
        <v>14</v>
      </c>
      <c r="G49" s="15">
        <f t="shared" si="4"/>
        <v>3.0769230769230771E-2</v>
      </c>
    </row>
    <row r="50" spans="1:15" ht="15.75" thickBot="1" x14ac:dyDescent="0.3">
      <c r="A50" s="13" t="s">
        <v>37</v>
      </c>
      <c r="B50" s="14">
        <f>B27</f>
        <v>857</v>
      </c>
      <c r="C50" s="15">
        <f>B50/$B$51</f>
        <v>0.81232227488151654</v>
      </c>
      <c r="E50" s="23" t="s">
        <v>5</v>
      </c>
      <c r="F50" s="3">
        <f>SUM(F42:F49)</f>
        <v>455</v>
      </c>
      <c r="G50" s="2"/>
    </row>
    <row r="51" spans="1:15" ht="15.75" thickBot="1" x14ac:dyDescent="0.3">
      <c r="A51" s="23" t="s">
        <v>5</v>
      </c>
      <c r="B51" s="3">
        <f>SUM(B49:B50)</f>
        <v>1055</v>
      </c>
      <c r="C51" s="2"/>
      <c r="E51" s="35" t="s">
        <v>165</v>
      </c>
    </row>
    <row r="52" spans="1:15" ht="18" customHeight="1" thickBot="1" x14ac:dyDescent="0.3"/>
    <row r="53" spans="1:15" ht="52.5" thickBot="1" x14ac:dyDescent="0.35">
      <c r="A53" s="101" t="s">
        <v>44</v>
      </c>
      <c r="B53" s="102"/>
      <c r="C53" s="103"/>
      <c r="E53" s="112" t="s">
        <v>61</v>
      </c>
      <c r="F53" s="113"/>
      <c r="G53" s="114"/>
    </row>
    <row r="54" spans="1:15" s="21" customFormat="1" x14ac:dyDescent="0.25">
      <c r="A54" s="12" t="s">
        <v>45</v>
      </c>
      <c r="B54" s="4" t="s">
        <v>7</v>
      </c>
      <c r="C54" s="11" t="s">
        <v>2</v>
      </c>
      <c r="D54" s="20"/>
      <c r="E54" s="12" t="s">
        <v>12</v>
      </c>
      <c r="F54" s="4" t="s">
        <v>1</v>
      </c>
      <c r="G54" s="11" t="s">
        <v>2</v>
      </c>
      <c r="K54" s="20"/>
      <c r="L54" s="20"/>
      <c r="M54" s="20"/>
      <c r="N54" s="20"/>
      <c r="O54" s="20"/>
    </row>
    <row r="55" spans="1:15" x14ac:dyDescent="0.25">
      <c r="A55" s="22" t="s">
        <v>46</v>
      </c>
      <c r="B55" s="6">
        <v>294</v>
      </c>
      <c r="C55" s="5">
        <f t="shared" ref="C55:C61" si="5">B55/$B$62</f>
        <v>6.7867036011080337E-2</v>
      </c>
      <c r="E55" s="22" t="s">
        <v>13</v>
      </c>
      <c r="F55" s="6">
        <v>42</v>
      </c>
      <c r="G55" s="5">
        <f>F55/$F$60</f>
        <v>0.36206896551724138</v>
      </c>
    </row>
    <row r="56" spans="1:15" x14ac:dyDescent="0.25">
      <c r="A56" s="22" t="s">
        <v>47</v>
      </c>
      <c r="B56" s="6">
        <v>410</v>
      </c>
      <c r="C56" s="5">
        <f t="shared" si="5"/>
        <v>9.464450600184672E-2</v>
      </c>
      <c r="D56" s="21"/>
      <c r="E56" s="22" t="s">
        <v>67</v>
      </c>
      <c r="F56" s="6">
        <v>31</v>
      </c>
      <c r="G56" s="5">
        <f>F56/$F$60</f>
        <v>0.26724137931034481</v>
      </c>
    </row>
    <row r="57" spans="1:15" x14ac:dyDescent="0.25">
      <c r="A57" s="22" t="s">
        <v>48</v>
      </c>
      <c r="B57" s="6">
        <v>203</v>
      </c>
      <c r="C57" s="5">
        <f t="shared" si="5"/>
        <v>4.6860572483841179E-2</v>
      </c>
      <c r="E57" s="22" t="s">
        <v>17</v>
      </c>
      <c r="F57" s="6">
        <v>17</v>
      </c>
      <c r="G57" s="5">
        <f>F57/$F$60</f>
        <v>0.14655172413793102</v>
      </c>
    </row>
    <row r="58" spans="1:15" x14ac:dyDescent="0.25">
      <c r="A58" s="22" t="s">
        <v>49</v>
      </c>
      <c r="B58" s="6">
        <v>1080</v>
      </c>
      <c r="C58" s="5">
        <f t="shared" si="5"/>
        <v>0.24930747922437674</v>
      </c>
      <c r="E58" s="22" t="s">
        <v>15</v>
      </c>
      <c r="F58" s="6">
        <v>14</v>
      </c>
      <c r="G58" s="5">
        <f>F58/$F$60</f>
        <v>0.1206896551724138</v>
      </c>
    </row>
    <row r="59" spans="1:15" x14ac:dyDescent="0.25">
      <c r="A59" s="22" t="s">
        <v>50</v>
      </c>
      <c r="B59" s="6">
        <v>910</v>
      </c>
      <c r="C59" s="5">
        <f t="shared" si="5"/>
        <v>0.2100646352723915</v>
      </c>
      <c r="E59" s="13" t="s">
        <v>14</v>
      </c>
      <c r="F59" s="14">
        <v>12</v>
      </c>
      <c r="G59" s="15">
        <f>F59/$F$60</f>
        <v>0.10344827586206896</v>
      </c>
    </row>
    <row r="60" spans="1:15" ht="15.75" thickBot="1" x14ac:dyDescent="0.3">
      <c r="A60" s="22" t="s">
        <v>51</v>
      </c>
      <c r="B60" s="6">
        <v>750</v>
      </c>
      <c r="C60" s="5">
        <f t="shared" si="5"/>
        <v>0.17313019390581719</v>
      </c>
      <c r="E60" s="23" t="s">
        <v>5</v>
      </c>
      <c r="F60" s="3">
        <f>SUM(F55:F59)</f>
        <v>116</v>
      </c>
      <c r="G60" s="2"/>
    </row>
    <row r="61" spans="1:15" x14ac:dyDescent="0.25">
      <c r="A61" s="13" t="s">
        <v>52</v>
      </c>
      <c r="B61" s="14">
        <v>685</v>
      </c>
      <c r="C61" s="15">
        <f t="shared" si="5"/>
        <v>0.15812557710064634</v>
      </c>
    </row>
    <row r="62" spans="1:15" ht="15.75" thickBot="1" x14ac:dyDescent="0.3">
      <c r="A62" s="23" t="s">
        <v>5</v>
      </c>
      <c r="B62" s="3">
        <f>SUM(B55:B61)</f>
        <v>4332</v>
      </c>
      <c r="C62" s="2"/>
    </row>
    <row r="63" spans="1:15" ht="15.75" thickBot="1" x14ac:dyDescent="0.3"/>
    <row r="64" spans="1:15" ht="18" thickBot="1" x14ac:dyDescent="0.35">
      <c r="A64" s="136" t="s">
        <v>53</v>
      </c>
      <c r="B64" s="137"/>
      <c r="C64" s="138"/>
    </row>
    <row r="65" spans="1:3" x14ac:dyDescent="0.25">
      <c r="A65" s="12" t="s">
        <v>45</v>
      </c>
      <c r="B65" s="4" t="s">
        <v>7</v>
      </c>
      <c r="C65" s="11" t="s">
        <v>2</v>
      </c>
    </row>
    <row r="66" spans="1:3" x14ac:dyDescent="0.25">
      <c r="A66" s="22" t="s">
        <v>46</v>
      </c>
      <c r="B66" s="6">
        <v>115</v>
      </c>
      <c r="C66" s="5">
        <f t="shared" ref="C66:C72" si="6">B66/$B$73</f>
        <v>0.10900473933649289</v>
      </c>
    </row>
    <row r="67" spans="1:3" x14ac:dyDescent="0.25">
      <c r="A67" s="22" t="s">
        <v>47</v>
      </c>
      <c r="B67" s="6">
        <v>97</v>
      </c>
      <c r="C67" s="5">
        <f t="shared" si="6"/>
        <v>9.1943127962085314E-2</v>
      </c>
    </row>
    <row r="68" spans="1:3" x14ac:dyDescent="0.25">
      <c r="A68" s="22" t="s">
        <v>48</v>
      </c>
      <c r="B68" s="6">
        <v>98</v>
      </c>
      <c r="C68" s="5">
        <f t="shared" si="6"/>
        <v>9.2890995260663509E-2</v>
      </c>
    </row>
    <row r="69" spans="1:3" x14ac:dyDescent="0.25">
      <c r="A69" s="22" t="s">
        <v>49</v>
      </c>
      <c r="B69" s="6">
        <v>365</v>
      </c>
      <c r="C69" s="5">
        <f t="shared" si="6"/>
        <v>0.34597156398104267</v>
      </c>
    </row>
    <row r="70" spans="1:3" x14ac:dyDescent="0.25">
      <c r="A70" s="22" t="s">
        <v>50</v>
      </c>
      <c r="B70" s="6">
        <v>74</v>
      </c>
      <c r="C70" s="5">
        <f t="shared" si="6"/>
        <v>7.0142180094786732E-2</v>
      </c>
    </row>
    <row r="71" spans="1:3" x14ac:dyDescent="0.25">
      <c r="A71" s="22" t="s">
        <v>51</v>
      </c>
      <c r="B71" s="6">
        <v>110</v>
      </c>
      <c r="C71" s="5">
        <f t="shared" si="6"/>
        <v>0.10426540284360189</v>
      </c>
    </row>
    <row r="72" spans="1:3" x14ac:dyDescent="0.25">
      <c r="A72" s="13" t="s">
        <v>52</v>
      </c>
      <c r="B72" s="14">
        <v>196</v>
      </c>
      <c r="C72" s="15">
        <f t="shared" si="6"/>
        <v>0.18578199052132702</v>
      </c>
    </row>
    <row r="73" spans="1:3" ht="15.75" thickBot="1" x14ac:dyDescent="0.3">
      <c r="A73" s="23" t="s">
        <v>5</v>
      </c>
      <c r="B73" s="3">
        <f>SUM(B66:B72)</f>
        <v>1055</v>
      </c>
      <c r="C73" s="2"/>
    </row>
    <row r="74" spans="1:3" ht="15.75" thickBot="1" x14ac:dyDescent="0.3"/>
    <row r="75" spans="1:3" ht="18" thickBot="1" x14ac:dyDescent="0.35">
      <c r="A75" s="140" t="s">
        <v>11</v>
      </c>
      <c r="B75" s="141"/>
      <c r="C75" s="142"/>
    </row>
    <row r="76" spans="1:3" x14ac:dyDescent="0.25">
      <c r="A76" s="12" t="s">
        <v>12</v>
      </c>
      <c r="B76" s="4" t="s">
        <v>1</v>
      </c>
      <c r="C76" s="11" t="s">
        <v>2</v>
      </c>
    </row>
    <row r="77" spans="1:3" x14ac:dyDescent="0.25">
      <c r="A77" s="18" t="s">
        <v>14</v>
      </c>
      <c r="B77" s="6">
        <v>1361</v>
      </c>
      <c r="C77" s="5">
        <f t="shared" ref="C77:C87" si="7">B77/$B$88</f>
        <v>0.3141735918744229</v>
      </c>
    </row>
    <row r="78" spans="1:3" x14ac:dyDescent="0.25">
      <c r="A78" s="18" t="s">
        <v>13</v>
      </c>
      <c r="B78" s="6">
        <v>1094</v>
      </c>
      <c r="C78" s="5">
        <f t="shared" si="7"/>
        <v>0.25253924284395196</v>
      </c>
    </row>
    <row r="79" spans="1:3" x14ac:dyDescent="0.25">
      <c r="A79" s="18" t="s">
        <v>21</v>
      </c>
      <c r="B79" s="6">
        <v>391</v>
      </c>
      <c r="C79" s="5">
        <f t="shared" si="7"/>
        <v>9.0258541089566019E-2</v>
      </c>
    </row>
    <row r="80" spans="1:3" x14ac:dyDescent="0.25">
      <c r="A80" s="18" t="s">
        <v>15</v>
      </c>
      <c r="B80" s="6">
        <v>187</v>
      </c>
      <c r="C80" s="5">
        <f t="shared" si="7"/>
        <v>4.3167128347183746E-2</v>
      </c>
    </row>
    <row r="81" spans="1:3" x14ac:dyDescent="0.25">
      <c r="A81" s="18" t="s">
        <v>67</v>
      </c>
      <c r="B81" s="6">
        <v>174</v>
      </c>
      <c r="C81" s="5">
        <f t="shared" si="7"/>
        <v>4.0166204986149583E-2</v>
      </c>
    </row>
    <row r="82" spans="1:3" ht="32.25" customHeight="1" x14ac:dyDescent="0.25">
      <c r="A82" s="18" t="s">
        <v>17</v>
      </c>
      <c r="B82" s="6">
        <v>150</v>
      </c>
      <c r="C82" s="5">
        <f t="shared" si="7"/>
        <v>3.4626038781163437E-2</v>
      </c>
    </row>
    <row r="83" spans="1:3" x14ac:dyDescent="0.25">
      <c r="A83" s="18" t="s">
        <v>65</v>
      </c>
      <c r="B83" s="6">
        <v>142</v>
      </c>
      <c r="C83" s="5">
        <f t="shared" si="7"/>
        <v>3.2779316712834718E-2</v>
      </c>
    </row>
    <row r="84" spans="1:3" x14ac:dyDescent="0.25">
      <c r="A84" s="18" t="s">
        <v>19</v>
      </c>
      <c r="B84" s="6">
        <v>131</v>
      </c>
      <c r="C84" s="5">
        <f t="shared" si="7"/>
        <v>3.0240073868882732E-2</v>
      </c>
    </row>
    <row r="85" spans="1:3" x14ac:dyDescent="0.25">
      <c r="A85" s="18" t="s">
        <v>23</v>
      </c>
      <c r="B85" s="6">
        <v>100</v>
      </c>
      <c r="C85" s="5">
        <f t="shared" si="7"/>
        <v>2.3084025854108958E-2</v>
      </c>
    </row>
    <row r="86" spans="1:3" x14ac:dyDescent="0.25">
      <c r="A86" s="18" t="s">
        <v>18</v>
      </c>
      <c r="B86" s="6">
        <v>86</v>
      </c>
      <c r="C86" s="5">
        <f t="shared" si="7"/>
        <v>1.9852262234533704E-2</v>
      </c>
    </row>
    <row r="87" spans="1:3" x14ac:dyDescent="0.25">
      <c r="A87" s="19" t="s">
        <v>33</v>
      </c>
      <c r="B87" s="14">
        <v>516</v>
      </c>
      <c r="C87" s="15">
        <f t="shared" si="7"/>
        <v>0.11911357340720222</v>
      </c>
    </row>
    <row r="88" spans="1:3" ht="15.75" thickBot="1" x14ac:dyDescent="0.3">
      <c r="A88" s="23" t="s">
        <v>5</v>
      </c>
      <c r="B88" s="3">
        <f>SUM(B77:B87)</f>
        <v>4332</v>
      </c>
      <c r="C88" s="2"/>
    </row>
    <row r="89" spans="1:3" ht="15.75" thickBot="1" x14ac:dyDescent="0.3"/>
    <row r="90" spans="1:3" ht="18" thickBot="1" x14ac:dyDescent="0.35">
      <c r="A90" s="136" t="s">
        <v>42</v>
      </c>
      <c r="B90" s="137"/>
      <c r="C90" s="138"/>
    </row>
    <row r="91" spans="1:3" x14ac:dyDescent="0.25">
      <c r="A91" s="12" t="s">
        <v>12</v>
      </c>
      <c r="B91" s="4" t="s">
        <v>1</v>
      </c>
      <c r="C91" s="11" t="s">
        <v>2</v>
      </c>
    </row>
    <row r="92" spans="1:3" x14ac:dyDescent="0.25">
      <c r="A92" s="22" t="s">
        <v>13</v>
      </c>
      <c r="B92" s="6">
        <v>230</v>
      </c>
      <c r="C92" s="5">
        <f t="shared" ref="C92:C102" si="8">B92/$B$103</f>
        <v>0.21800947867298578</v>
      </c>
    </row>
    <row r="93" spans="1:3" x14ac:dyDescent="0.25">
      <c r="A93" s="22" t="s">
        <v>14</v>
      </c>
      <c r="B93" s="6">
        <v>157</v>
      </c>
      <c r="C93" s="5">
        <f t="shared" si="8"/>
        <v>0.14881516587677726</v>
      </c>
    </row>
    <row r="94" spans="1:3" x14ac:dyDescent="0.25">
      <c r="A94" s="22" t="s">
        <v>21</v>
      </c>
      <c r="B94" s="6">
        <v>132</v>
      </c>
      <c r="C94" s="5">
        <f t="shared" si="8"/>
        <v>0.12511848341232226</v>
      </c>
    </row>
    <row r="95" spans="1:3" x14ac:dyDescent="0.25">
      <c r="A95" s="22" t="s">
        <v>67</v>
      </c>
      <c r="B95" s="6">
        <v>128</v>
      </c>
      <c r="C95" s="5">
        <f t="shared" si="8"/>
        <v>0.12132701421800948</v>
      </c>
    </row>
    <row r="96" spans="1:3" x14ac:dyDescent="0.25">
      <c r="A96" s="22" t="s">
        <v>17</v>
      </c>
      <c r="B96" s="6">
        <v>87</v>
      </c>
      <c r="C96" s="5">
        <f t="shared" si="8"/>
        <v>8.2464454976303322E-2</v>
      </c>
    </row>
    <row r="97" spans="1:3" x14ac:dyDescent="0.25">
      <c r="A97" s="22" t="s">
        <v>29</v>
      </c>
      <c r="B97" s="6">
        <v>82</v>
      </c>
      <c r="C97" s="5">
        <f t="shared" si="8"/>
        <v>7.772511848341232E-2</v>
      </c>
    </row>
    <row r="98" spans="1:3" x14ac:dyDescent="0.25">
      <c r="A98" s="22" t="s">
        <v>65</v>
      </c>
      <c r="B98" s="6">
        <v>75</v>
      </c>
      <c r="C98" s="5">
        <f t="shared" si="8"/>
        <v>7.1090047393364927E-2</v>
      </c>
    </row>
    <row r="99" spans="1:3" x14ac:dyDescent="0.25">
      <c r="A99" s="22" t="s">
        <v>19</v>
      </c>
      <c r="B99" s="6">
        <v>51</v>
      </c>
      <c r="C99" s="5">
        <f t="shared" si="8"/>
        <v>4.8341232227488151E-2</v>
      </c>
    </row>
    <row r="100" spans="1:3" x14ac:dyDescent="0.25">
      <c r="A100" s="22" t="s">
        <v>15</v>
      </c>
      <c r="B100" s="6">
        <v>50</v>
      </c>
      <c r="C100" s="5">
        <f t="shared" si="8"/>
        <v>4.7393364928909949E-2</v>
      </c>
    </row>
    <row r="101" spans="1:3" x14ac:dyDescent="0.25">
      <c r="A101" s="22" t="s">
        <v>23</v>
      </c>
      <c r="B101" s="6">
        <v>32</v>
      </c>
      <c r="C101" s="5">
        <f t="shared" si="8"/>
        <v>3.0331753554502371E-2</v>
      </c>
    </row>
    <row r="102" spans="1:3" x14ac:dyDescent="0.25">
      <c r="A102" s="13" t="s">
        <v>33</v>
      </c>
      <c r="B102" s="14">
        <v>31</v>
      </c>
      <c r="C102" s="15">
        <f t="shared" si="8"/>
        <v>2.9383886255924172E-2</v>
      </c>
    </row>
    <row r="103" spans="1:3" ht="15.75" thickBot="1" x14ac:dyDescent="0.3">
      <c r="A103" s="23" t="s">
        <v>5</v>
      </c>
      <c r="B103" s="3">
        <f>SUM(B92:B102)</f>
        <v>1055</v>
      </c>
      <c r="C103" s="2"/>
    </row>
    <row r="104" spans="1:3" ht="33" customHeight="1" x14ac:dyDescent="0.25"/>
    <row r="115" ht="33.75" customHeight="1" x14ac:dyDescent="0.25"/>
    <row r="125" ht="29.25" customHeight="1" x14ac:dyDescent="0.25"/>
    <row r="131" ht="35.25" customHeight="1" x14ac:dyDescent="0.25"/>
    <row r="144" ht="35.25" customHeight="1" x14ac:dyDescent="0.25"/>
    <row r="151" spans="1:1" ht="15.75" thickBot="1" x14ac:dyDescent="0.3"/>
    <row r="152" spans="1:1" x14ac:dyDescent="0.25">
      <c r="A152" s="37" t="s">
        <v>165</v>
      </c>
    </row>
    <row r="154" spans="1:1" x14ac:dyDescent="0.25">
      <c r="A154" s="20" t="s">
        <v>166</v>
      </c>
    </row>
  </sheetData>
  <mergeCells count="14">
    <mergeCell ref="A1:F1"/>
    <mergeCell ref="A5:C5"/>
    <mergeCell ref="E24:G24"/>
    <mergeCell ref="A75:C75"/>
    <mergeCell ref="A90:C90"/>
    <mergeCell ref="A64:C64"/>
    <mergeCell ref="A47:C47"/>
    <mergeCell ref="I5:J5"/>
    <mergeCell ref="A12:C12"/>
    <mergeCell ref="A24:C24"/>
    <mergeCell ref="A35:C35"/>
    <mergeCell ref="A41:C41"/>
    <mergeCell ref="E5:G5"/>
    <mergeCell ref="E12:G1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7"/>
  <sheetViews>
    <sheetView topLeftCell="A5" workbookViewId="0">
      <selection activeCell="E24" sqref="E24:G128"/>
    </sheetView>
  </sheetViews>
  <sheetFormatPr defaultColWidth="8.85546875" defaultRowHeight="15" x14ac:dyDescent="0.25"/>
  <cols>
    <col min="1" max="1" width="26.7109375" style="20" customWidth="1"/>
    <col min="2" max="2" width="10.7109375" style="20" bestFit="1" customWidth="1"/>
    <col min="3" max="3" width="7.85546875" style="20" customWidth="1"/>
    <col min="4" max="4" width="8.85546875" style="20"/>
    <col min="5" max="5" width="33.85546875" style="20" bestFit="1" customWidth="1"/>
    <col min="6" max="6" width="18.42578125" style="20" bestFit="1" customWidth="1"/>
    <col min="7" max="7" width="15.42578125" style="20" customWidth="1"/>
    <col min="8" max="8" width="8.85546875" style="20"/>
    <col min="9" max="9" width="27.28515625" style="20" bestFit="1" customWidth="1"/>
    <col min="10" max="16384" width="8.85546875" style="20"/>
  </cols>
  <sheetData>
    <row r="1" spans="1:10" ht="21" x14ac:dyDescent="0.35">
      <c r="A1" s="148" t="s">
        <v>219</v>
      </c>
      <c r="B1" s="148"/>
      <c r="C1" s="148"/>
      <c r="D1" s="148"/>
      <c r="E1" s="148"/>
      <c r="F1" s="148"/>
    </row>
    <row r="2" spans="1:10" x14ac:dyDescent="0.25">
      <c r="A2" s="29" t="s">
        <v>159</v>
      </c>
    </row>
    <row r="3" spans="1:10" x14ac:dyDescent="0.25">
      <c r="A3" s="20" t="s">
        <v>160</v>
      </c>
    </row>
    <row r="4" spans="1:10" ht="15.75" thickBot="1" x14ac:dyDescent="0.3"/>
    <row r="5" spans="1:10" ht="18" thickBot="1" x14ac:dyDescent="0.35">
      <c r="A5" s="140" t="s">
        <v>34</v>
      </c>
      <c r="B5" s="141"/>
      <c r="C5" s="142"/>
      <c r="E5" s="140" t="s">
        <v>156</v>
      </c>
      <c r="F5" s="141"/>
      <c r="G5" s="142"/>
      <c r="I5" s="140" t="s">
        <v>62</v>
      </c>
      <c r="J5" s="142"/>
    </row>
    <row r="6" spans="1:10" x14ac:dyDescent="0.25">
      <c r="A6" s="12" t="s">
        <v>0</v>
      </c>
      <c r="B6" s="4" t="s">
        <v>1</v>
      </c>
      <c r="C6" s="11" t="s">
        <v>2</v>
      </c>
      <c r="E6" s="12" t="s">
        <v>54</v>
      </c>
      <c r="F6" s="4" t="s">
        <v>1</v>
      </c>
      <c r="G6" s="11" t="s">
        <v>2</v>
      </c>
      <c r="I6" s="17" t="s">
        <v>218</v>
      </c>
      <c r="J6" s="24"/>
    </row>
    <row r="7" spans="1:10" x14ac:dyDescent="0.25">
      <c r="A7" s="22" t="s">
        <v>3</v>
      </c>
      <c r="B7" s="6">
        <v>102256</v>
      </c>
      <c r="C7" s="5">
        <f>B7/$B$9</f>
        <v>0.88243010010355538</v>
      </c>
      <c r="E7" s="22" t="s">
        <v>55</v>
      </c>
      <c r="F7" s="6">
        <v>46782</v>
      </c>
      <c r="G7" s="5">
        <f>F7/$F$9</f>
        <v>0.91896988626318576</v>
      </c>
      <c r="I7" s="22" t="s">
        <v>217</v>
      </c>
      <c r="J7" s="24"/>
    </row>
    <row r="8" spans="1:10" x14ac:dyDescent="0.25">
      <c r="A8" s="13" t="s">
        <v>4</v>
      </c>
      <c r="B8" s="14">
        <v>13624</v>
      </c>
      <c r="C8" s="15">
        <f>B8/$B$9</f>
        <v>0.1175698998964446</v>
      </c>
      <c r="E8" s="13" t="s">
        <v>58</v>
      </c>
      <c r="F8" s="14">
        <v>4125</v>
      </c>
      <c r="G8" s="15">
        <f>F8/$F$9</f>
        <v>8.1030113736814194E-2</v>
      </c>
      <c r="I8" s="22" t="s">
        <v>216</v>
      </c>
      <c r="J8" s="24"/>
    </row>
    <row r="9" spans="1:10" ht="15.75" thickBot="1" x14ac:dyDescent="0.3">
      <c r="A9" s="23" t="s">
        <v>5</v>
      </c>
      <c r="B9" s="3">
        <f>SUM(B7:B8)</f>
        <v>115880</v>
      </c>
      <c r="C9" s="2"/>
      <c r="E9" s="23" t="s">
        <v>5</v>
      </c>
      <c r="F9" s="3">
        <f>SUM(F7:F8)</f>
        <v>50907</v>
      </c>
      <c r="G9" s="2"/>
      <c r="I9" s="22" t="s">
        <v>215</v>
      </c>
      <c r="J9" s="24"/>
    </row>
    <row r="10" spans="1:10" x14ac:dyDescent="0.25">
      <c r="A10" s="20" t="s">
        <v>214</v>
      </c>
      <c r="B10" s="46"/>
      <c r="C10" s="46"/>
      <c r="E10" s="20" t="s">
        <v>172</v>
      </c>
      <c r="I10" s="22" t="s">
        <v>213</v>
      </c>
      <c r="J10" s="24"/>
    </row>
    <row r="11" spans="1:10" ht="15.75" thickBot="1" x14ac:dyDescent="0.3">
      <c r="I11" s="22" t="s">
        <v>212</v>
      </c>
      <c r="J11" s="24"/>
    </row>
    <row r="12" spans="1:10" ht="18" thickBot="1" x14ac:dyDescent="0.35">
      <c r="A12" s="140" t="s">
        <v>35</v>
      </c>
      <c r="B12" s="141"/>
      <c r="C12" s="142"/>
      <c r="E12" s="136" t="s">
        <v>56</v>
      </c>
      <c r="F12" s="137"/>
      <c r="G12" s="138"/>
      <c r="I12" s="22"/>
      <c r="J12" s="24"/>
    </row>
    <row r="13" spans="1:10" x14ac:dyDescent="0.25">
      <c r="A13" s="12" t="s">
        <v>6</v>
      </c>
      <c r="B13" s="4" t="s">
        <v>7</v>
      </c>
      <c r="C13" s="11" t="s">
        <v>2</v>
      </c>
      <c r="E13" s="12" t="s">
        <v>6</v>
      </c>
      <c r="F13" s="4" t="s">
        <v>7</v>
      </c>
      <c r="G13" s="11" t="s">
        <v>2</v>
      </c>
      <c r="I13" s="22"/>
      <c r="J13" s="24"/>
    </row>
    <row r="14" spans="1:10" x14ac:dyDescent="0.25">
      <c r="A14" s="22" t="s">
        <v>36</v>
      </c>
      <c r="B14" s="6">
        <v>16670</v>
      </c>
      <c r="C14" s="5">
        <f t="shared" ref="C14:C20" si="0">B14/$B$21</f>
        <v>0.1438557128063514</v>
      </c>
      <c r="E14" s="22" t="s">
        <v>36</v>
      </c>
      <c r="F14" s="6">
        <v>3906</v>
      </c>
      <c r="G14" s="5">
        <f t="shared" ref="G14:G19" si="1">F14/$F$20</f>
        <v>0.12405907575035731</v>
      </c>
      <c r="I14" s="22"/>
      <c r="J14" s="24"/>
    </row>
    <row r="15" spans="1:10" x14ac:dyDescent="0.25">
      <c r="A15" s="22" t="s">
        <v>37</v>
      </c>
      <c r="B15" s="6">
        <v>23331</v>
      </c>
      <c r="C15" s="5">
        <f t="shared" si="0"/>
        <v>0.20133759061097686</v>
      </c>
      <c r="E15" s="22" t="s">
        <v>37</v>
      </c>
      <c r="F15" s="6">
        <v>6179</v>
      </c>
      <c r="G15" s="5">
        <f t="shared" si="1"/>
        <v>0.19625218357948229</v>
      </c>
      <c r="I15" s="22"/>
      <c r="J15" s="24"/>
    </row>
    <row r="16" spans="1:10" x14ac:dyDescent="0.25">
      <c r="A16" s="22" t="s">
        <v>38</v>
      </c>
      <c r="B16" s="6">
        <v>18252</v>
      </c>
      <c r="C16" s="5">
        <f t="shared" si="0"/>
        <v>0.1575077666551605</v>
      </c>
      <c r="E16" s="22" t="s">
        <v>38</v>
      </c>
      <c r="F16" s="6">
        <v>5066</v>
      </c>
      <c r="G16" s="5">
        <f t="shared" si="1"/>
        <v>0.16090201683341274</v>
      </c>
      <c r="I16" s="22"/>
      <c r="J16" s="24"/>
    </row>
    <row r="17" spans="1:10" x14ac:dyDescent="0.25">
      <c r="A17" s="22" t="s">
        <v>39</v>
      </c>
      <c r="B17" s="6">
        <v>16112</v>
      </c>
      <c r="C17" s="5">
        <f t="shared" si="0"/>
        <v>0.13904038660683465</v>
      </c>
      <c r="E17" s="22" t="s">
        <v>39</v>
      </c>
      <c r="F17" s="6">
        <v>4404</v>
      </c>
      <c r="G17" s="5">
        <f t="shared" si="1"/>
        <v>0.13987613149118627</v>
      </c>
      <c r="I17" s="22"/>
      <c r="J17" s="24"/>
    </row>
    <row r="18" spans="1:10" x14ac:dyDescent="0.25">
      <c r="A18" s="22" t="s">
        <v>40</v>
      </c>
      <c r="B18" s="6">
        <v>14336</v>
      </c>
      <c r="C18" s="5">
        <f t="shared" si="0"/>
        <v>0.1237141870900932</v>
      </c>
      <c r="E18" s="22" t="s">
        <v>40</v>
      </c>
      <c r="F18" s="6">
        <v>4127</v>
      </c>
      <c r="G18" s="5">
        <f t="shared" si="1"/>
        <v>0.1310782912498015</v>
      </c>
      <c r="I18" s="22"/>
      <c r="J18" s="24"/>
    </row>
    <row r="19" spans="1:10" x14ac:dyDescent="0.25">
      <c r="A19" s="22" t="s">
        <v>8</v>
      </c>
      <c r="B19" s="6">
        <v>24672</v>
      </c>
      <c r="C19" s="5">
        <f t="shared" si="0"/>
        <v>0.21290990680013808</v>
      </c>
      <c r="E19" s="13" t="s">
        <v>8</v>
      </c>
      <c r="F19" s="14">
        <v>7803</v>
      </c>
      <c r="G19" s="15">
        <f t="shared" si="1"/>
        <v>0.24783230109575988</v>
      </c>
      <c r="I19" s="22"/>
      <c r="J19" s="24"/>
    </row>
    <row r="20" spans="1:10" ht="15.75" thickBot="1" x14ac:dyDescent="0.3">
      <c r="A20" s="13" t="s">
        <v>9</v>
      </c>
      <c r="B20" s="14">
        <v>2507</v>
      </c>
      <c r="C20" s="15">
        <f t="shared" si="0"/>
        <v>2.1634449430445287E-2</v>
      </c>
      <c r="E20" s="23" t="s">
        <v>5</v>
      </c>
      <c r="F20" s="3">
        <f>SUM(F14:F19)</f>
        <v>31485</v>
      </c>
      <c r="G20" s="2"/>
      <c r="I20" s="22"/>
      <c r="J20" s="24"/>
    </row>
    <row r="21" spans="1:10" ht="15.75" thickBot="1" x14ac:dyDescent="0.3">
      <c r="A21" s="23" t="s">
        <v>5</v>
      </c>
      <c r="B21" s="3">
        <f>SUM(B14:B20)</f>
        <v>115880</v>
      </c>
      <c r="C21" s="2"/>
      <c r="E21" s="34" t="s">
        <v>164</v>
      </c>
      <c r="I21" s="22"/>
      <c r="J21" s="24"/>
    </row>
    <row r="22" spans="1:10" x14ac:dyDescent="0.25">
      <c r="A22" s="20" t="s">
        <v>211</v>
      </c>
      <c r="I22" s="22"/>
      <c r="J22" s="24"/>
    </row>
    <row r="23" spans="1:10" ht="15.75" thickBot="1" x14ac:dyDescent="0.3">
      <c r="I23" s="22"/>
      <c r="J23" s="24"/>
    </row>
    <row r="24" spans="1:10" ht="18" thickBot="1" x14ac:dyDescent="0.35">
      <c r="A24" s="140" t="s">
        <v>10</v>
      </c>
      <c r="B24" s="141"/>
      <c r="C24" s="142"/>
      <c r="E24" s="136" t="s">
        <v>57</v>
      </c>
      <c r="F24" s="137"/>
      <c r="G24" s="138"/>
      <c r="I24" s="22"/>
      <c r="J24" s="24"/>
    </row>
    <row r="25" spans="1:10" x14ac:dyDescent="0.25">
      <c r="A25" s="12" t="s">
        <v>6</v>
      </c>
      <c r="B25" s="4" t="s">
        <v>7</v>
      </c>
      <c r="C25" s="11" t="s">
        <v>2</v>
      </c>
      <c r="E25" s="12" t="s">
        <v>6</v>
      </c>
      <c r="F25" s="4" t="s">
        <v>7</v>
      </c>
      <c r="G25" s="11" t="s">
        <v>2</v>
      </c>
      <c r="I25" s="22"/>
      <c r="J25" s="24"/>
    </row>
    <row r="26" spans="1:10" x14ac:dyDescent="0.25">
      <c r="A26" s="22" t="s">
        <v>36</v>
      </c>
      <c r="B26" s="6">
        <v>3257</v>
      </c>
      <c r="C26" s="5">
        <f t="shared" ref="C26:C32" si="2">B26/$B$33</f>
        <v>0.23906341749853199</v>
      </c>
      <c r="E26" s="22" t="s">
        <v>36</v>
      </c>
      <c r="F26" s="6">
        <v>729</v>
      </c>
      <c r="G26" s="5">
        <f t="shared" ref="G26:G31" si="3">F26/$F$32</f>
        <v>0.31449525452976707</v>
      </c>
      <c r="I26" s="22"/>
      <c r="J26" s="24"/>
    </row>
    <row r="27" spans="1:10" x14ac:dyDescent="0.25">
      <c r="A27" s="22" t="s">
        <v>37</v>
      </c>
      <c r="B27" s="6">
        <v>3794</v>
      </c>
      <c r="C27" s="5">
        <f t="shared" si="2"/>
        <v>0.27847915443335292</v>
      </c>
      <c r="E27" s="22" t="s">
        <v>37</v>
      </c>
      <c r="F27" s="6">
        <v>635</v>
      </c>
      <c r="G27" s="5">
        <f t="shared" si="3"/>
        <v>0.27394305435720451</v>
      </c>
      <c r="I27" s="22"/>
      <c r="J27" s="24"/>
    </row>
    <row r="28" spans="1:10" x14ac:dyDescent="0.25">
      <c r="A28" s="22" t="s">
        <v>38</v>
      </c>
      <c r="B28" s="6">
        <v>2178</v>
      </c>
      <c r="C28" s="5">
        <f t="shared" si="2"/>
        <v>0.15986494421608927</v>
      </c>
      <c r="E28" s="22" t="s">
        <v>38</v>
      </c>
      <c r="F28" s="6">
        <v>515</v>
      </c>
      <c r="G28" s="5">
        <f t="shared" si="3"/>
        <v>0.22217428817946505</v>
      </c>
      <c r="I28" s="22"/>
      <c r="J28" s="24"/>
    </row>
    <row r="29" spans="1:10" x14ac:dyDescent="0.25">
      <c r="A29" s="22" t="s">
        <v>39</v>
      </c>
      <c r="B29" s="6">
        <v>1334</v>
      </c>
      <c r="C29" s="5">
        <f t="shared" si="2"/>
        <v>9.7915443335290661E-2</v>
      </c>
      <c r="E29" s="22" t="s">
        <v>39</v>
      </c>
      <c r="F29" s="6">
        <v>128</v>
      </c>
      <c r="G29" s="5">
        <f t="shared" si="3"/>
        <v>5.5220017256255395E-2</v>
      </c>
      <c r="I29" s="22"/>
      <c r="J29" s="24"/>
    </row>
    <row r="30" spans="1:10" x14ac:dyDescent="0.25">
      <c r="A30" s="22" t="s">
        <v>40</v>
      </c>
      <c r="B30" s="6">
        <v>981</v>
      </c>
      <c r="C30" s="5">
        <f t="shared" si="2"/>
        <v>7.2005284791544333E-2</v>
      </c>
      <c r="E30" s="22" t="s">
        <v>40</v>
      </c>
      <c r="F30" s="6">
        <v>64</v>
      </c>
      <c r="G30" s="5">
        <f t="shared" si="3"/>
        <v>2.7610008628127698E-2</v>
      </c>
      <c r="I30" s="22"/>
      <c r="J30" s="24"/>
    </row>
    <row r="31" spans="1:10" ht="15.75" thickBot="1" x14ac:dyDescent="0.3">
      <c r="A31" s="22" t="s">
        <v>8</v>
      </c>
      <c r="B31" s="6">
        <v>1741</v>
      </c>
      <c r="C31" s="5">
        <f t="shared" si="2"/>
        <v>0.12778919553728715</v>
      </c>
      <c r="E31" s="13" t="s">
        <v>8</v>
      </c>
      <c r="F31" s="14">
        <v>247</v>
      </c>
      <c r="G31" s="15">
        <f t="shared" si="3"/>
        <v>0.10655737704918032</v>
      </c>
      <c r="I31" s="23"/>
      <c r="J31" s="2"/>
    </row>
    <row r="32" spans="1:10" ht="15.75" thickBot="1" x14ac:dyDescent="0.3">
      <c r="A32" s="13" t="s">
        <v>9</v>
      </c>
      <c r="B32" s="14">
        <v>339</v>
      </c>
      <c r="C32" s="15">
        <f t="shared" si="2"/>
        <v>2.4882560187903701E-2</v>
      </c>
      <c r="E32" s="23" t="s">
        <v>5</v>
      </c>
      <c r="F32" s="3">
        <f>SUM(F26:F31)</f>
        <v>2318</v>
      </c>
      <c r="G32" s="2"/>
    </row>
    <row r="33" spans="1:7" ht="18" customHeight="1" thickBot="1" x14ac:dyDescent="0.3">
      <c r="A33" s="23" t="s">
        <v>5</v>
      </c>
      <c r="B33" s="3">
        <f>SUM(B26:B32)</f>
        <v>13624</v>
      </c>
      <c r="C33" s="2"/>
    </row>
    <row r="34" spans="1:7" ht="52.5" thickBot="1" x14ac:dyDescent="0.35">
      <c r="E34" s="112" t="s">
        <v>59</v>
      </c>
      <c r="F34" s="113"/>
      <c r="G34" s="114"/>
    </row>
    <row r="35" spans="1:7" ht="28.5" customHeight="1" thickBot="1" x14ac:dyDescent="0.35">
      <c r="A35" s="167" t="s">
        <v>176</v>
      </c>
      <c r="B35" s="168"/>
      <c r="C35" s="169"/>
      <c r="E35" s="12" t="s">
        <v>6</v>
      </c>
      <c r="F35" s="4" t="s">
        <v>7</v>
      </c>
      <c r="G35" s="11" t="s">
        <v>2</v>
      </c>
    </row>
    <row r="36" spans="1:7" x14ac:dyDescent="0.25">
      <c r="A36" s="12" t="s">
        <v>0</v>
      </c>
      <c r="B36" s="4" t="s">
        <v>1</v>
      </c>
      <c r="C36" s="11" t="s">
        <v>2</v>
      </c>
      <c r="E36" s="22" t="s">
        <v>36</v>
      </c>
      <c r="F36" s="6">
        <f>F26</f>
        <v>729</v>
      </c>
      <c r="G36" s="5">
        <f>F36/$F$38</f>
        <v>0.53445747800586507</v>
      </c>
    </row>
    <row r="37" spans="1:7" x14ac:dyDescent="0.25">
      <c r="A37" s="22" t="s">
        <v>3</v>
      </c>
      <c r="B37" s="6">
        <v>13413</v>
      </c>
      <c r="C37" s="5">
        <v>0.80500000000000005</v>
      </c>
      <c r="E37" s="13" t="s">
        <v>37</v>
      </c>
      <c r="F37" s="14">
        <f>F27</f>
        <v>635</v>
      </c>
      <c r="G37" s="15">
        <f>F37/$F$38</f>
        <v>0.46554252199413487</v>
      </c>
    </row>
    <row r="38" spans="1:7" ht="15.75" thickBot="1" x14ac:dyDescent="0.3">
      <c r="A38" s="13" t="s">
        <v>4</v>
      </c>
      <c r="B38" s="14">
        <v>3257</v>
      </c>
      <c r="C38" s="15">
        <v>0.19500000000000001</v>
      </c>
      <c r="E38" s="23" t="s">
        <v>5</v>
      </c>
      <c r="F38" s="3">
        <f>SUM(F36:F37)</f>
        <v>1364</v>
      </c>
      <c r="G38" s="2"/>
    </row>
    <row r="39" spans="1:7" ht="18" customHeight="1" thickBot="1" x14ac:dyDescent="0.3">
      <c r="A39" s="23" t="s">
        <v>5</v>
      </c>
      <c r="B39" s="3">
        <v>16670</v>
      </c>
      <c r="C39" s="27"/>
    </row>
    <row r="40" spans="1:7" ht="52.5" thickBot="1" x14ac:dyDescent="0.35">
      <c r="E40" s="112" t="s">
        <v>60</v>
      </c>
      <c r="F40" s="113"/>
      <c r="G40" s="114"/>
    </row>
    <row r="41" spans="1:7" ht="18" thickBot="1" x14ac:dyDescent="0.35">
      <c r="A41" s="140" t="s">
        <v>174</v>
      </c>
      <c r="B41" s="141"/>
      <c r="C41" s="142"/>
      <c r="E41" s="12" t="s">
        <v>12</v>
      </c>
      <c r="F41" s="4" t="s">
        <v>1</v>
      </c>
      <c r="G41" s="11" t="s">
        <v>2</v>
      </c>
    </row>
    <row r="42" spans="1:7" x14ac:dyDescent="0.25">
      <c r="A42" s="12" t="s">
        <v>0</v>
      </c>
      <c r="B42" s="4" t="s">
        <v>1</v>
      </c>
      <c r="C42" s="11" t="s">
        <v>2</v>
      </c>
      <c r="E42" s="22" t="s">
        <v>14</v>
      </c>
      <c r="F42" s="6">
        <v>1618</v>
      </c>
      <c r="G42" s="5">
        <f t="shared" ref="G42:G50" si="4">F42/$F$51</f>
        <v>0.69801553062985333</v>
      </c>
    </row>
    <row r="43" spans="1:7" x14ac:dyDescent="0.25">
      <c r="A43" s="22" t="s">
        <v>3</v>
      </c>
      <c r="B43" s="6">
        <v>19537</v>
      </c>
      <c r="C43" s="5">
        <v>0.83699999999999997</v>
      </c>
      <c r="E43" s="22" t="s">
        <v>13</v>
      </c>
      <c r="F43" s="6">
        <v>460</v>
      </c>
      <c r="G43" s="5">
        <f t="shared" si="4"/>
        <v>0.19844693701466781</v>
      </c>
    </row>
    <row r="44" spans="1:7" x14ac:dyDescent="0.25">
      <c r="A44" s="13" t="s">
        <v>4</v>
      </c>
      <c r="B44" s="14">
        <v>3794</v>
      </c>
      <c r="C44" s="15">
        <v>0.16300000000000001</v>
      </c>
      <c r="E44" s="22" t="s">
        <v>23</v>
      </c>
      <c r="F44" s="6">
        <v>75</v>
      </c>
      <c r="G44" s="5">
        <f t="shared" si="4"/>
        <v>3.2355478861087146E-2</v>
      </c>
    </row>
    <row r="45" spans="1:7" ht="15.75" thickBot="1" x14ac:dyDescent="0.3">
      <c r="A45" s="23" t="s">
        <v>5</v>
      </c>
      <c r="B45" s="3">
        <v>23331</v>
      </c>
      <c r="C45" s="2"/>
      <c r="E45" s="22" t="s">
        <v>16</v>
      </c>
      <c r="F45" s="6">
        <v>44</v>
      </c>
      <c r="G45" s="5">
        <f t="shared" si="4"/>
        <v>1.8981880931837791E-2</v>
      </c>
    </row>
    <row r="46" spans="1:7" ht="15.75" thickBot="1" x14ac:dyDescent="0.3">
      <c r="E46" s="22" t="s">
        <v>32</v>
      </c>
      <c r="F46" s="6">
        <v>37</v>
      </c>
      <c r="G46" s="5">
        <f t="shared" si="4"/>
        <v>1.5962036238136326E-2</v>
      </c>
    </row>
    <row r="47" spans="1:7" ht="18" thickBot="1" x14ac:dyDescent="0.35">
      <c r="A47" s="136" t="s">
        <v>41</v>
      </c>
      <c r="B47" s="137"/>
      <c r="C47" s="138"/>
      <c r="E47" s="22" t="s">
        <v>30</v>
      </c>
      <c r="F47" s="6">
        <v>28</v>
      </c>
      <c r="G47" s="5">
        <f t="shared" si="4"/>
        <v>1.2079378774805867E-2</v>
      </c>
    </row>
    <row r="48" spans="1:7" x14ac:dyDescent="0.25">
      <c r="A48" s="12" t="s">
        <v>6</v>
      </c>
      <c r="B48" s="4" t="s">
        <v>7</v>
      </c>
      <c r="C48" s="11" t="s">
        <v>2</v>
      </c>
      <c r="E48" s="22" t="s">
        <v>157</v>
      </c>
      <c r="F48" s="6">
        <v>24</v>
      </c>
      <c r="G48" s="5">
        <f t="shared" si="4"/>
        <v>1.0353753235547885E-2</v>
      </c>
    </row>
    <row r="49" spans="1:12" x14ac:dyDescent="0.25">
      <c r="A49" s="22" t="s">
        <v>36</v>
      </c>
      <c r="B49" s="6">
        <f>B26</f>
        <v>3257</v>
      </c>
      <c r="C49" s="5">
        <f>B49/$B$51</f>
        <v>0.46192029499361792</v>
      </c>
      <c r="E49" s="22" t="s">
        <v>210</v>
      </c>
      <c r="F49" s="6">
        <v>20</v>
      </c>
      <c r="G49" s="5">
        <f t="shared" si="4"/>
        <v>8.6281276962899053E-3</v>
      </c>
    </row>
    <row r="50" spans="1:12" x14ac:dyDescent="0.25">
      <c r="A50" s="13" t="s">
        <v>37</v>
      </c>
      <c r="B50" s="14">
        <f>B27</f>
        <v>3794</v>
      </c>
      <c r="C50" s="15">
        <f>B50/$B$51</f>
        <v>0.53807970500638203</v>
      </c>
      <c r="E50" s="13" t="s">
        <v>17</v>
      </c>
      <c r="F50" s="14">
        <v>12</v>
      </c>
      <c r="G50" s="15">
        <f t="shared" si="4"/>
        <v>5.1768766177739426E-3</v>
      </c>
    </row>
    <row r="51" spans="1:12" ht="15.75" thickBot="1" x14ac:dyDescent="0.3">
      <c r="A51" s="23" t="s">
        <v>5</v>
      </c>
      <c r="B51" s="3">
        <f>SUM(B49:B50)</f>
        <v>7051</v>
      </c>
      <c r="C51" s="2"/>
      <c r="E51" s="23" t="s">
        <v>5</v>
      </c>
      <c r="F51" s="3">
        <f>SUM(F42:F50)</f>
        <v>2318</v>
      </c>
      <c r="G51" s="2"/>
    </row>
    <row r="52" spans="1:12" ht="15.75" thickBot="1" x14ac:dyDescent="0.3">
      <c r="E52" s="35" t="s">
        <v>165</v>
      </c>
    </row>
    <row r="53" spans="1:12" ht="18" customHeight="1" thickBot="1" x14ac:dyDescent="0.35">
      <c r="A53" s="101" t="s">
        <v>44</v>
      </c>
      <c r="B53" s="102"/>
      <c r="C53" s="103"/>
    </row>
    <row r="54" spans="1:12" s="21" customFormat="1" ht="69.75" thickBot="1" x14ac:dyDescent="0.35">
      <c r="A54" s="12" t="s">
        <v>45</v>
      </c>
      <c r="B54" s="4" t="s">
        <v>7</v>
      </c>
      <c r="C54" s="11" t="s">
        <v>2</v>
      </c>
      <c r="D54" s="20"/>
      <c r="E54" s="112" t="s">
        <v>61</v>
      </c>
      <c r="F54" s="113"/>
      <c r="G54" s="114"/>
      <c r="H54" s="20"/>
      <c r="L54" s="20"/>
    </row>
    <row r="55" spans="1:12" x14ac:dyDescent="0.25">
      <c r="A55" s="22" t="s">
        <v>46</v>
      </c>
      <c r="B55" s="6">
        <v>322</v>
      </c>
      <c r="C55" s="5">
        <f t="shared" ref="C55:C61" si="5">B55/$B$62</f>
        <v>2.3634762184380504E-2</v>
      </c>
      <c r="E55" s="12" t="s">
        <v>12</v>
      </c>
      <c r="F55" s="4" t="s">
        <v>1</v>
      </c>
      <c r="G55" s="11" t="s">
        <v>2</v>
      </c>
    </row>
    <row r="56" spans="1:12" ht="33.75" customHeight="1" x14ac:dyDescent="0.25">
      <c r="A56" s="22" t="s">
        <v>47</v>
      </c>
      <c r="B56" s="6">
        <v>555</v>
      </c>
      <c r="C56" s="5">
        <f t="shared" si="5"/>
        <v>4.0736934820904284E-2</v>
      </c>
      <c r="D56" s="21"/>
      <c r="E56" s="22" t="s">
        <v>14</v>
      </c>
      <c r="F56" s="6">
        <v>861</v>
      </c>
      <c r="G56" s="5">
        <f t="shared" ref="G56:G62" si="6">F56/$F$63</f>
        <v>0.63123167155425219</v>
      </c>
    </row>
    <row r="57" spans="1:12" x14ac:dyDescent="0.25">
      <c r="A57" s="22" t="s">
        <v>48</v>
      </c>
      <c r="B57" s="6">
        <v>1273</v>
      </c>
      <c r="C57" s="5">
        <f t="shared" si="5"/>
        <v>9.3438050499119199E-2</v>
      </c>
      <c r="E57" s="22" t="s">
        <v>13</v>
      </c>
      <c r="F57" s="6">
        <v>328</v>
      </c>
      <c r="G57" s="5">
        <f t="shared" si="6"/>
        <v>0.2404692082111437</v>
      </c>
    </row>
    <row r="58" spans="1:12" x14ac:dyDescent="0.25">
      <c r="A58" s="22" t="s">
        <v>49</v>
      </c>
      <c r="B58" s="6">
        <v>2109</v>
      </c>
      <c r="C58" s="5">
        <f t="shared" si="5"/>
        <v>0.15480035231943629</v>
      </c>
      <c r="E58" s="22" t="s">
        <v>23</v>
      </c>
      <c r="F58" s="6">
        <v>75</v>
      </c>
      <c r="G58" s="5">
        <f t="shared" si="6"/>
        <v>5.4985337243401759E-2</v>
      </c>
    </row>
    <row r="59" spans="1:12" x14ac:dyDescent="0.25">
      <c r="A59" s="22" t="s">
        <v>50</v>
      </c>
      <c r="B59" s="6">
        <v>2764</v>
      </c>
      <c r="C59" s="5">
        <f t="shared" si="5"/>
        <v>0.20287727539635936</v>
      </c>
      <c r="E59" s="22" t="s">
        <v>16</v>
      </c>
      <c r="F59" s="6">
        <v>44</v>
      </c>
      <c r="G59" s="5">
        <f t="shared" si="6"/>
        <v>3.2258064516129031E-2</v>
      </c>
    </row>
    <row r="60" spans="1:12" x14ac:dyDescent="0.25">
      <c r="A60" s="22" t="s">
        <v>51</v>
      </c>
      <c r="B60" s="6">
        <v>3005</v>
      </c>
      <c r="C60" s="5">
        <f t="shared" si="5"/>
        <v>0.22056664709336465</v>
      </c>
      <c r="E60" s="22" t="s">
        <v>157</v>
      </c>
      <c r="F60" s="6">
        <v>24</v>
      </c>
      <c r="G60" s="5">
        <f t="shared" si="6"/>
        <v>1.7595307917888565E-2</v>
      </c>
    </row>
    <row r="61" spans="1:12" x14ac:dyDescent="0.25">
      <c r="A61" s="13" t="s">
        <v>52</v>
      </c>
      <c r="B61" s="14">
        <v>3596</v>
      </c>
      <c r="C61" s="15">
        <f t="shared" si="5"/>
        <v>0.26394597768643568</v>
      </c>
      <c r="E61" s="22" t="s">
        <v>210</v>
      </c>
      <c r="F61" s="6">
        <v>20</v>
      </c>
      <c r="G61" s="5">
        <f t="shared" si="6"/>
        <v>1.466275659824047E-2</v>
      </c>
    </row>
    <row r="62" spans="1:12" ht="15.75" thickBot="1" x14ac:dyDescent="0.3">
      <c r="A62" s="23" t="s">
        <v>5</v>
      </c>
      <c r="B62" s="3">
        <f>SUM(B55:B61)</f>
        <v>13624</v>
      </c>
      <c r="C62" s="2"/>
      <c r="E62" s="13" t="s">
        <v>17</v>
      </c>
      <c r="F62" s="14">
        <v>12</v>
      </c>
      <c r="G62" s="15">
        <f t="shared" si="6"/>
        <v>8.7976539589442824E-3</v>
      </c>
    </row>
    <row r="63" spans="1:12" ht="15.75" thickBot="1" x14ac:dyDescent="0.3">
      <c r="E63" s="23" t="s">
        <v>5</v>
      </c>
      <c r="F63" s="3">
        <f>SUM(F56:F62)</f>
        <v>1364</v>
      </c>
      <c r="G63" s="2"/>
    </row>
    <row r="64" spans="1:12" ht="18" thickBot="1" x14ac:dyDescent="0.35">
      <c r="A64" s="136" t="s">
        <v>53</v>
      </c>
      <c r="B64" s="137"/>
      <c r="C64" s="138"/>
    </row>
    <row r="65" spans="1:3" x14ac:dyDescent="0.25">
      <c r="A65" s="12" t="s">
        <v>45</v>
      </c>
      <c r="B65" s="4" t="s">
        <v>7</v>
      </c>
      <c r="C65" s="11" t="s">
        <v>2</v>
      </c>
    </row>
    <row r="66" spans="1:3" x14ac:dyDescent="0.25">
      <c r="A66" s="22" t="s">
        <v>46</v>
      </c>
      <c r="B66" s="6">
        <v>297</v>
      </c>
      <c r="C66" s="5">
        <f t="shared" ref="C66:C72" si="7">B66/$B$73</f>
        <v>4.2121684867394697E-2</v>
      </c>
    </row>
    <row r="67" spans="1:3" x14ac:dyDescent="0.25">
      <c r="A67" s="22" t="s">
        <v>47</v>
      </c>
      <c r="B67" s="6">
        <v>427</v>
      </c>
      <c r="C67" s="5">
        <f t="shared" si="7"/>
        <v>6.0558785987803149E-2</v>
      </c>
    </row>
    <row r="68" spans="1:3" x14ac:dyDescent="0.25">
      <c r="A68" s="22" t="s">
        <v>48</v>
      </c>
      <c r="B68" s="6">
        <v>719</v>
      </c>
      <c r="C68" s="5">
        <f t="shared" si="7"/>
        <v>0.10197135158133598</v>
      </c>
    </row>
    <row r="69" spans="1:3" x14ac:dyDescent="0.25">
      <c r="A69" s="22" t="s">
        <v>49</v>
      </c>
      <c r="B69" s="6">
        <v>1153</v>
      </c>
      <c r="C69" s="5">
        <f t="shared" si="7"/>
        <v>0.16352290455254573</v>
      </c>
    </row>
    <row r="70" spans="1:3" x14ac:dyDescent="0.25">
      <c r="A70" s="22" t="s">
        <v>50</v>
      </c>
      <c r="B70" s="6">
        <v>1301</v>
      </c>
      <c r="C70" s="5">
        <f t="shared" si="7"/>
        <v>0.18451283505885691</v>
      </c>
    </row>
    <row r="71" spans="1:3" x14ac:dyDescent="0.25">
      <c r="A71" s="22" t="s">
        <v>51</v>
      </c>
      <c r="B71" s="6">
        <v>1224</v>
      </c>
      <c r="C71" s="5">
        <f t="shared" si="7"/>
        <v>0.1735923982413842</v>
      </c>
    </row>
    <row r="72" spans="1:3" x14ac:dyDescent="0.25">
      <c r="A72" s="13" t="s">
        <v>52</v>
      </c>
      <c r="B72" s="14">
        <v>1930</v>
      </c>
      <c r="C72" s="15">
        <f t="shared" si="7"/>
        <v>0.27372003971067932</v>
      </c>
    </row>
    <row r="73" spans="1:3" ht="15.75" thickBot="1" x14ac:dyDescent="0.3">
      <c r="A73" s="23" t="s">
        <v>5</v>
      </c>
      <c r="B73" s="3">
        <f>SUM(B66:B72)</f>
        <v>7051</v>
      </c>
      <c r="C73" s="2"/>
    </row>
    <row r="74" spans="1:3" ht="15.75" thickBot="1" x14ac:dyDescent="0.3"/>
    <row r="75" spans="1:3" ht="18" thickBot="1" x14ac:dyDescent="0.35">
      <c r="A75" s="140" t="s">
        <v>11</v>
      </c>
      <c r="B75" s="141"/>
      <c r="C75" s="142"/>
    </row>
    <row r="76" spans="1:3" x14ac:dyDescent="0.25">
      <c r="A76" s="12" t="s">
        <v>12</v>
      </c>
      <c r="B76" s="4" t="s">
        <v>1</v>
      </c>
      <c r="C76" s="11" t="s">
        <v>2</v>
      </c>
    </row>
    <row r="77" spans="1:3" x14ac:dyDescent="0.25">
      <c r="A77" s="18" t="s">
        <v>14</v>
      </c>
      <c r="B77" s="6">
        <v>10211</v>
      </c>
      <c r="C77" s="5">
        <f t="shared" ref="C77:C87" si="8">B77/$B$88</f>
        <v>0.74948620082207873</v>
      </c>
    </row>
    <row r="78" spans="1:3" x14ac:dyDescent="0.25">
      <c r="A78" s="18" t="s">
        <v>13</v>
      </c>
      <c r="B78" s="6">
        <v>1703</v>
      </c>
      <c r="C78" s="5">
        <f t="shared" si="8"/>
        <v>0.125</v>
      </c>
    </row>
    <row r="79" spans="1:3" x14ac:dyDescent="0.25">
      <c r="A79" s="18" t="s">
        <v>21</v>
      </c>
      <c r="B79" s="6">
        <v>450</v>
      </c>
      <c r="C79" s="5">
        <f t="shared" si="8"/>
        <v>3.3029947152084557E-2</v>
      </c>
    </row>
    <row r="80" spans="1:3" x14ac:dyDescent="0.25">
      <c r="A80" s="18" t="s">
        <v>23</v>
      </c>
      <c r="B80" s="6">
        <v>268</v>
      </c>
      <c r="C80" s="5">
        <f t="shared" si="8"/>
        <v>1.9671168526130357E-2</v>
      </c>
    </row>
    <row r="81" spans="1:3" x14ac:dyDescent="0.25">
      <c r="A81" s="18" t="s">
        <v>19</v>
      </c>
      <c r="B81" s="6">
        <v>160</v>
      </c>
      <c r="C81" s="5">
        <f t="shared" si="8"/>
        <v>1.1743981209630064E-2</v>
      </c>
    </row>
    <row r="82" spans="1:3" ht="36" customHeight="1" x14ac:dyDescent="0.25">
      <c r="A82" s="18" t="s">
        <v>32</v>
      </c>
      <c r="B82" s="6">
        <v>157</v>
      </c>
      <c r="C82" s="5">
        <f t="shared" si="8"/>
        <v>1.1523781561949501E-2</v>
      </c>
    </row>
    <row r="83" spans="1:3" x14ac:dyDescent="0.25">
      <c r="A83" s="18" t="s">
        <v>15</v>
      </c>
      <c r="B83" s="6">
        <v>135</v>
      </c>
      <c r="C83" s="5">
        <f t="shared" si="8"/>
        <v>9.9089841456253668E-3</v>
      </c>
    </row>
    <row r="84" spans="1:3" x14ac:dyDescent="0.25">
      <c r="A84" s="18" t="s">
        <v>30</v>
      </c>
      <c r="B84" s="6">
        <v>89</v>
      </c>
      <c r="C84" s="5">
        <f t="shared" si="8"/>
        <v>6.5325895478567236E-3</v>
      </c>
    </row>
    <row r="85" spans="1:3" x14ac:dyDescent="0.25">
      <c r="A85" s="18" t="s">
        <v>17</v>
      </c>
      <c r="B85" s="6">
        <v>61</v>
      </c>
      <c r="C85" s="5">
        <f t="shared" si="8"/>
        <v>4.4773928361714621E-3</v>
      </c>
    </row>
    <row r="86" spans="1:3" x14ac:dyDescent="0.25">
      <c r="A86" s="18" t="s">
        <v>26</v>
      </c>
      <c r="B86" s="6">
        <v>61</v>
      </c>
      <c r="C86" s="5">
        <f t="shared" si="8"/>
        <v>4.4773928361714621E-3</v>
      </c>
    </row>
    <row r="87" spans="1:3" x14ac:dyDescent="0.25">
      <c r="A87" s="19" t="s">
        <v>33</v>
      </c>
      <c r="B87" s="14">
        <v>329</v>
      </c>
      <c r="C87" s="15">
        <f t="shared" si="8"/>
        <v>2.4148561362301819E-2</v>
      </c>
    </row>
    <row r="88" spans="1:3" ht="15.75" thickBot="1" x14ac:dyDescent="0.3">
      <c r="A88" s="23" t="s">
        <v>5</v>
      </c>
      <c r="B88" s="3">
        <f>SUM(B77:B87)</f>
        <v>13624</v>
      </c>
      <c r="C88" s="2"/>
    </row>
    <row r="89" spans="1:3" ht="15.75" thickBot="1" x14ac:dyDescent="0.3"/>
    <row r="90" spans="1:3" ht="18" thickBot="1" x14ac:dyDescent="0.35">
      <c r="A90" s="136" t="s">
        <v>42</v>
      </c>
      <c r="B90" s="137"/>
      <c r="C90" s="138"/>
    </row>
    <row r="91" spans="1:3" x14ac:dyDescent="0.25">
      <c r="A91" s="12" t="s">
        <v>12</v>
      </c>
      <c r="B91" s="4" t="s">
        <v>1</v>
      </c>
      <c r="C91" s="11" t="s">
        <v>2</v>
      </c>
    </row>
    <row r="92" spans="1:3" x14ac:dyDescent="0.25">
      <c r="A92" s="22" t="s">
        <v>14</v>
      </c>
      <c r="B92" s="6">
        <v>4768</v>
      </c>
      <c r="C92" s="5">
        <f t="shared" ref="C92:C102" si="9">B92/$B$103</f>
        <v>0.67621613955467308</v>
      </c>
    </row>
    <row r="93" spans="1:3" x14ac:dyDescent="0.25">
      <c r="A93" s="22" t="s">
        <v>13</v>
      </c>
      <c r="B93" s="6">
        <v>1299</v>
      </c>
      <c r="C93" s="5">
        <f t="shared" si="9"/>
        <v>0.18422918734931215</v>
      </c>
    </row>
    <row r="94" spans="1:3" x14ac:dyDescent="0.25">
      <c r="A94" s="22" t="s">
        <v>21</v>
      </c>
      <c r="B94" s="6">
        <v>350</v>
      </c>
      <c r="C94" s="5">
        <f t="shared" si="9"/>
        <v>4.9638349170330449E-2</v>
      </c>
    </row>
    <row r="95" spans="1:3" x14ac:dyDescent="0.25">
      <c r="A95" s="22" t="s">
        <v>23</v>
      </c>
      <c r="B95" s="6">
        <v>220</v>
      </c>
      <c r="C95" s="5">
        <f t="shared" si="9"/>
        <v>3.1201248049921998E-2</v>
      </c>
    </row>
    <row r="96" spans="1:3" x14ac:dyDescent="0.25">
      <c r="A96" s="22" t="s">
        <v>17</v>
      </c>
      <c r="B96" s="6">
        <v>61</v>
      </c>
      <c r="C96" s="5">
        <f t="shared" si="9"/>
        <v>8.6512551411147363E-3</v>
      </c>
    </row>
    <row r="97" spans="1:3" x14ac:dyDescent="0.25">
      <c r="A97" s="22" t="s">
        <v>19</v>
      </c>
      <c r="B97" s="6">
        <v>59</v>
      </c>
      <c r="C97" s="5">
        <f t="shared" si="9"/>
        <v>8.3676074315699907E-3</v>
      </c>
    </row>
    <row r="98" spans="1:3" x14ac:dyDescent="0.25">
      <c r="A98" s="22" t="s">
        <v>16</v>
      </c>
      <c r="B98" s="6">
        <v>57</v>
      </c>
      <c r="C98" s="5">
        <f t="shared" si="9"/>
        <v>8.0839597220252451E-3</v>
      </c>
    </row>
    <row r="99" spans="1:3" x14ac:dyDescent="0.25">
      <c r="A99" s="22" t="s">
        <v>18</v>
      </c>
      <c r="B99" s="6">
        <v>45</v>
      </c>
      <c r="C99" s="5">
        <f t="shared" si="9"/>
        <v>6.3820734647567724E-3</v>
      </c>
    </row>
    <row r="100" spans="1:3" x14ac:dyDescent="0.25">
      <c r="A100" s="22" t="s">
        <v>30</v>
      </c>
      <c r="B100" s="6">
        <v>42</v>
      </c>
      <c r="C100" s="5">
        <f t="shared" si="9"/>
        <v>5.956601900439654E-3</v>
      </c>
    </row>
    <row r="101" spans="1:3" x14ac:dyDescent="0.25">
      <c r="A101" s="22" t="s">
        <v>15</v>
      </c>
      <c r="B101" s="6">
        <v>37</v>
      </c>
      <c r="C101" s="5">
        <f t="shared" si="9"/>
        <v>5.24748262657779E-3</v>
      </c>
    </row>
    <row r="102" spans="1:3" x14ac:dyDescent="0.25">
      <c r="A102" s="13" t="s">
        <v>33</v>
      </c>
      <c r="B102" s="14">
        <v>113</v>
      </c>
      <c r="C102" s="15">
        <f t="shared" si="9"/>
        <v>1.6026095589278117E-2</v>
      </c>
    </row>
    <row r="103" spans="1:3" ht="15.75" thickBot="1" x14ac:dyDescent="0.3">
      <c r="A103" s="23" t="s">
        <v>5</v>
      </c>
      <c r="B103" s="3">
        <f>SUM(B92:B102)</f>
        <v>7051</v>
      </c>
      <c r="C103" s="2"/>
    </row>
    <row r="104" spans="1:3" ht="34.5" customHeight="1" x14ac:dyDescent="0.25"/>
    <row r="115" ht="32.25" customHeight="1" x14ac:dyDescent="0.25"/>
    <row r="125" ht="33" customHeight="1" x14ac:dyDescent="0.25"/>
    <row r="131" ht="33" customHeight="1" x14ac:dyDescent="0.25"/>
    <row r="145" spans="1:1" ht="30" customHeight="1" x14ac:dyDescent="0.25"/>
    <row r="154" spans="1:1" ht="15.75" thickBot="1" x14ac:dyDescent="0.3"/>
    <row r="155" spans="1:1" x14ac:dyDescent="0.25">
      <c r="A155" s="37" t="s">
        <v>165</v>
      </c>
    </row>
    <row r="157" spans="1:1" x14ac:dyDescent="0.25">
      <c r="A157" s="20" t="s">
        <v>166</v>
      </c>
    </row>
  </sheetData>
  <mergeCells count="14">
    <mergeCell ref="A1:F1"/>
    <mergeCell ref="A5:C5"/>
    <mergeCell ref="E24:G24"/>
    <mergeCell ref="A75:C75"/>
    <mergeCell ref="A90:C90"/>
    <mergeCell ref="A64:C64"/>
    <mergeCell ref="A47:C47"/>
    <mergeCell ref="I5:J5"/>
    <mergeCell ref="A12:C12"/>
    <mergeCell ref="A24:C24"/>
    <mergeCell ref="A35:C35"/>
    <mergeCell ref="A41:C41"/>
    <mergeCell ref="E5:G5"/>
    <mergeCell ref="E12:G1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topLeftCell="A11" workbookViewId="0">
      <selection activeCell="F29" sqref="F29"/>
    </sheetView>
  </sheetViews>
  <sheetFormatPr defaultColWidth="8.85546875" defaultRowHeight="15" x14ac:dyDescent="0.25"/>
  <cols>
    <col min="1" max="1" width="38.42578125" style="20" bestFit="1" customWidth="1"/>
    <col min="2" max="2" width="10.7109375" style="20" bestFit="1" customWidth="1"/>
    <col min="3" max="3" width="7.85546875" style="20" customWidth="1"/>
    <col min="4" max="4" width="8.42578125" style="20" customWidth="1"/>
    <col min="5" max="5" width="33.85546875" style="20" bestFit="1" customWidth="1"/>
    <col min="6" max="6" width="18.42578125" style="20" bestFit="1" customWidth="1"/>
    <col min="7" max="7" width="15.28515625" style="20" customWidth="1"/>
    <col min="8" max="8" width="8.85546875" style="20"/>
    <col min="9" max="9" width="30.42578125" style="20" bestFit="1" customWidth="1"/>
    <col min="10" max="16384" width="8.85546875" style="20"/>
  </cols>
  <sheetData>
    <row r="1" spans="1:10" ht="21" x14ac:dyDescent="0.35">
      <c r="A1" s="148" t="s">
        <v>241</v>
      </c>
      <c r="B1" s="148"/>
      <c r="C1" s="148"/>
      <c r="D1" s="148"/>
      <c r="E1" s="148"/>
      <c r="F1" s="148"/>
    </row>
    <row r="2" spans="1:10" ht="21" x14ac:dyDescent="0.35">
      <c r="A2" s="29" t="s">
        <v>159</v>
      </c>
      <c r="F2" s="104"/>
    </row>
    <row r="3" spans="1:10" ht="21" x14ac:dyDescent="0.35">
      <c r="A3" s="20" t="s">
        <v>160</v>
      </c>
      <c r="F3" s="104"/>
    </row>
    <row r="4" spans="1:10" ht="15.75" thickBot="1" x14ac:dyDescent="0.3"/>
    <row r="5" spans="1:10" ht="18" thickBot="1" x14ac:dyDescent="0.35">
      <c r="A5" s="140" t="s">
        <v>34</v>
      </c>
      <c r="B5" s="141"/>
      <c r="C5" s="142"/>
      <c r="E5" s="140" t="s">
        <v>156</v>
      </c>
      <c r="F5" s="141"/>
      <c r="G5" s="142"/>
      <c r="I5" s="140" t="s">
        <v>62</v>
      </c>
      <c r="J5" s="142"/>
    </row>
    <row r="6" spans="1:10" x14ac:dyDescent="0.25">
      <c r="A6" s="12" t="s">
        <v>0</v>
      </c>
      <c r="B6" s="4" t="s">
        <v>1</v>
      </c>
      <c r="C6" s="11" t="s">
        <v>2</v>
      </c>
      <c r="E6" s="12" t="s">
        <v>54</v>
      </c>
      <c r="F6" s="4" t="s">
        <v>1</v>
      </c>
      <c r="G6" s="11" t="s">
        <v>2</v>
      </c>
      <c r="I6" s="17" t="s">
        <v>240</v>
      </c>
      <c r="J6" s="24"/>
    </row>
    <row r="7" spans="1:10" x14ac:dyDescent="0.25">
      <c r="A7" s="22" t="s">
        <v>3</v>
      </c>
      <c r="B7" s="6">
        <v>152909</v>
      </c>
      <c r="C7" s="5">
        <f>B7/$B$9</f>
        <v>0.88936776595125921</v>
      </c>
      <c r="E7" s="22" t="s">
        <v>55</v>
      </c>
      <c r="F7" s="6">
        <v>64687</v>
      </c>
      <c r="G7" s="5">
        <f>F7/$F$9</f>
        <v>0.91753308463709737</v>
      </c>
      <c r="I7" s="22" t="s">
        <v>239</v>
      </c>
      <c r="J7" s="24"/>
    </row>
    <row r="8" spans="1:10" x14ac:dyDescent="0.25">
      <c r="A8" s="13" t="s">
        <v>4</v>
      </c>
      <c r="B8" s="14">
        <v>19021</v>
      </c>
      <c r="C8" s="15">
        <f>B8/$B$9</f>
        <v>0.11063223404874077</v>
      </c>
      <c r="E8" s="13" t="s">
        <v>58</v>
      </c>
      <c r="F8" s="14">
        <v>5814</v>
      </c>
      <c r="G8" s="15">
        <f>F8/$F$9</f>
        <v>8.2466915362902654E-2</v>
      </c>
      <c r="I8" s="22" t="s">
        <v>238</v>
      </c>
      <c r="J8" s="24"/>
    </row>
    <row r="9" spans="1:10" ht="15.75" thickBot="1" x14ac:dyDescent="0.3">
      <c r="A9" s="23" t="s">
        <v>5</v>
      </c>
      <c r="B9" s="3">
        <f>SUM(B7:B8)</f>
        <v>171930</v>
      </c>
      <c r="C9" s="2"/>
      <c r="E9" s="23" t="s">
        <v>5</v>
      </c>
      <c r="F9" s="3">
        <f>SUM(F7:F8)</f>
        <v>70501</v>
      </c>
      <c r="G9" s="2"/>
      <c r="I9" s="22" t="s">
        <v>237</v>
      </c>
      <c r="J9" s="24"/>
    </row>
    <row r="10" spans="1:10" x14ac:dyDescent="0.25">
      <c r="A10" s="20" t="s">
        <v>224</v>
      </c>
      <c r="B10" s="46"/>
      <c r="C10" s="46"/>
      <c r="E10" s="20" t="s">
        <v>172</v>
      </c>
      <c r="I10" s="22" t="s">
        <v>236</v>
      </c>
      <c r="J10" s="24"/>
    </row>
    <row r="11" spans="1:10" ht="15.75" thickBot="1" x14ac:dyDescent="0.3">
      <c r="I11" s="22" t="s">
        <v>235</v>
      </c>
      <c r="J11" s="24"/>
    </row>
    <row r="12" spans="1:10" ht="18" thickBot="1" x14ac:dyDescent="0.35">
      <c r="A12" s="140" t="s">
        <v>35</v>
      </c>
      <c r="B12" s="141"/>
      <c r="C12" s="142"/>
      <c r="E12" s="136" t="s">
        <v>56</v>
      </c>
      <c r="F12" s="137"/>
      <c r="G12" s="138"/>
      <c r="I12" s="22" t="s">
        <v>234</v>
      </c>
      <c r="J12" s="24"/>
    </row>
    <row r="13" spans="1:10" x14ac:dyDescent="0.25">
      <c r="A13" s="12" t="s">
        <v>6</v>
      </c>
      <c r="B13" s="4" t="s">
        <v>7</v>
      </c>
      <c r="C13" s="11" t="s">
        <v>2</v>
      </c>
      <c r="E13" s="12" t="s">
        <v>6</v>
      </c>
      <c r="F13" s="4" t="s">
        <v>7</v>
      </c>
      <c r="G13" s="11" t="s">
        <v>2</v>
      </c>
      <c r="I13" s="22" t="s">
        <v>233</v>
      </c>
      <c r="J13" s="24"/>
    </row>
    <row r="14" spans="1:10" x14ac:dyDescent="0.25">
      <c r="A14" s="22" t="s">
        <v>36</v>
      </c>
      <c r="B14" s="6">
        <v>23707</v>
      </c>
      <c r="C14" s="5">
        <f t="shared" ref="C14:C20" si="0">B14/$B$21</f>
        <v>0.13788751235968127</v>
      </c>
      <c r="E14" s="22" t="s">
        <v>36</v>
      </c>
      <c r="F14" s="6">
        <v>5561</v>
      </c>
      <c r="G14" s="5">
        <f t="shared" ref="G14:G19" si="1">F14/$F$20</f>
        <v>0.12068666174747168</v>
      </c>
      <c r="I14" s="22" t="s">
        <v>232</v>
      </c>
      <c r="J14" s="24"/>
    </row>
    <row r="15" spans="1:10" x14ac:dyDescent="0.25">
      <c r="A15" s="22" t="s">
        <v>37</v>
      </c>
      <c r="B15" s="6">
        <v>24653</v>
      </c>
      <c r="C15" s="5">
        <f t="shared" si="0"/>
        <v>0.14338975164311057</v>
      </c>
      <c r="E15" s="22" t="s">
        <v>37</v>
      </c>
      <c r="F15" s="6">
        <v>6167</v>
      </c>
      <c r="G15" s="5">
        <f t="shared" si="1"/>
        <v>0.13383827423065237</v>
      </c>
      <c r="I15" s="22" t="s">
        <v>231</v>
      </c>
      <c r="J15" s="24"/>
    </row>
    <row r="16" spans="1:10" x14ac:dyDescent="0.25">
      <c r="A16" s="22" t="s">
        <v>38</v>
      </c>
      <c r="B16" s="6">
        <v>27322</v>
      </c>
      <c r="C16" s="5">
        <f t="shared" si="0"/>
        <v>0.15891351131274356</v>
      </c>
      <c r="E16" s="22" t="s">
        <v>38</v>
      </c>
      <c r="F16" s="6">
        <v>7428</v>
      </c>
      <c r="G16" s="5">
        <f t="shared" si="1"/>
        <v>0.16120491340769999</v>
      </c>
      <c r="I16" s="22" t="s">
        <v>230</v>
      </c>
      <c r="J16" s="24"/>
    </row>
    <row r="17" spans="1:10" x14ac:dyDescent="0.25">
      <c r="A17" s="22" t="s">
        <v>39</v>
      </c>
      <c r="B17" s="6">
        <v>23208</v>
      </c>
      <c r="C17" s="5">
        <f t="shared" si="0"/>
        <v>0.13498516838248123</v>
      </c>
      <c r="E17" s="22" t="s">
        <v>39</v>
      </c>
      <c r="F17" s="6">
        <v>6472</v>
      </c>
      <c r="G17" s="5">
        <f t="shared" si="1"/>
        <v>0.14045748513390338</v>
      </c>
      <c r="I17" s="22" t="s">
        <v>229</v>
      </c>
      <c r="J17" s="24"/>
    </row>
    <row r="18" spans="1:10" x14ac:dyDescent="0.25">
      <c r="A18" s="22" t="s">
        <v>40</v>
      </c>
      <c r="B18" s="6">
        <v>20980</v>
      </c>
      <c r="C18" s="5">
        <f t="shared" si="0"/>
        <v>0.12202640609550398</v>
      </c>
      <c r="E18" s="22" t="s">
        <v>40</v>
      </c>
      <c r="F18" s="6">
        <v>6032</v>
      </c>
      <c r="G18" s="5">
        <f t="shared" si="1"/>
        <v>0.13090845956855765</v>
      </c>
      <c r="I18" s="22" t="s">
        <v>228</v>
      </c>
      <c r="J18" s="24"/>
    </row>
    <row r="19" spans="1:10" x14ac:dyDescent="0.25">
      <c r="A19" s="22" t="s">
        <v>8</v>
      </c>
      <c r="B19" s="6">
        <v>45348</v>
      </c>
      <c r="C19" s="5">
        <f t="shared" si="0"/>
        <v>0.26375850636887105</v>
      </c>
      <c r="E19" s="13" t="s">
        <v>8</v>
      </c>
      <c r="F19" s="14">
        <v>14418</v>
      </c>
      <c r="G19" s="15">
        <f t="shared" si="1"/>
        <v>0.31290420591171492</v>
      </c>
      <c r="I19" s="22" t="s">
        <v>227</v>
      </c>
      <c r="J19" s="24"/>
    </row>
    <row r="20" spans="1:10" ht="15.75" thickBot="1" x14ac:dyDescent="0.3">
      <c r="A20" s="13" t="s">
        <v>9</v>
      </c>
      <c r="B20" s="14">
        <v>6712</v>
      </c>
      <c r="C20" s="15">
        <f t="shared" si="0"/>
        <v>3.9039143837608328E-2</v>
      </c>
      <c r="E20" s="23" t="s">
        <v>5</v>
      </c>
      <c r="F20" s="3">
        <f>SUM(F14:F19)</f>
        <v>46078</v>
      </c>
      <c r="G20" s="2"/>
      <c r="I20" s="22" t="s">
        <v>226</v>
      </c>
      <c r="J20" s="24"/>
    </row>
    <row r="21" spans="1:10" ht="15.75" thickBot="1" x14ac:dyDescent="0.3">
      <c r="A21" s="23" t="s">
        <v>5</v>
      </c>
      <c r="B21" s="3">
        <f>SUM(B14:B20)</f>
        <v>171930</v>
      </c>
      <c r="C21" s="2"/>
      <c r="E21" s="34" t="s">
        <v>164</v>
      </c>
      <c r="I21" s="22" t="s">
        <v>225</v>
      </c>
      <c r="J21" s="24"/>
    </row>
    <row r="22" spans="1:10" x14ac:dyDescent="0.25">
      <c r="A22" s="20" t="s">
        <v>224</v>
      </c>
      <c r="I22" s="22" t="s">
        <v>223</v>
      </c>
      <c r="J22" s="24"/>
    </row>
    <row r="23" spans="1:10" ht="15.75" thickBot="1" x14ac:dyDescent="0.3">
      <c r="I23" s="22"/>
      <c r="J23" s="24"/>
    </row>
    <row r="24" spans="1:10" ht="18" thickBot="1" x14ac:dyDescent="0.35">
      <c r="A24" s="140" t="s">
        <v>10</v>
      </c>
      <c r="B24" s="141"/>
      <c r="C24" s="142"/>
      <c r="E24" s="136" t="s">
        <v>57</v>
      </c>
      <c r="F24" s="137"/>
      <c r="G24" s="138"/>
      <c r="I24" s="22"/>
      <c r="J24" s="24"/>
    </row>
    <row r="25" spans="1:10" x14ac:dyDescent="0.25">
      <c r="A25" s="12" t="s">
        <v>6</v>
      </c>
      <c r="B25" s="4" t="s">
        <v>7</v>
      </c>
      <c r="C25" s="11" t="s">
        <v>2</v>
      </c>
      <c r="E25" s="12" t="s">
        <v>6</v>
      </c>
      <c r="F25" s="4" t="s">
        <v>7</v>
      </c>
      <c r="G25" s="11" t="s">
        <v>2</v>
      </c>
      <c r="I25" s="22"/>
      <c r="J25" s="24"/>
    </row>
    <row r="26" spans="1:10" x14ac:dyDescent="0.25">
      <c r="A26" s="22" t="s">
        <v>36</v>
      </c>
      <c r="B26" s="6">
        <v>3830</v>
      </c>
      <c r="C26" s="5">
        <f t="shared" ref="C26:C32" si="2">B26/$B$33</f>
        <v>0.20135639556279902</v>
      </c>
      <c r="E26" s="22" t="s">
        <v>36</v>
      </c>
      <c r="F26" s="6">
        <v>951</v>
      </c>
      <c r="G26" s="5">
        <f t="shared" ref="G26:G31" si="3">F26/$F$32</f>
        <v>0.26556827701759284</v>
      </c>
      <c r="I26" s="22"/>
      <c r="J26" s="24"/>
    </row>
    <row r="27" spans="1:10" x14ac:dyDescent="0.25">
      <c r="A27" s="22" t="s">
        <v>37</v>
      </c>
      <c r="B27" s="6">
        <v>4188</v>
      </c>
      <c r="C27" s="5">
        <f t="shared" si="2"/>
        <v>0.22017769833342096</v>
      </c>
      <c r="E27" s="22" t="s">
        <v>37</v>
      </c>
      <c r="F27" s="6">
        <v>808</v>
      </c>
      <c r="G27" s="5">
        <f t="shared" si="3"/>
        <v>0.22563529740296007</v>
      </c>
      <c r="I27" s="22"/>
      <c r="J27" s="24"/>
    </row>
    <row r="28" spans="1:10" x14ac:dyDescent="0.25">
      <c r="A28" s="22" t="s">
        <v>38</v>
      </c>
      <c r="B28" s="6">
        <v>3761</v>
      </c>
      <c r="C28" s="5">
        <f t="shared" si="2"/>
        <v>0.19772882603438305</v>
      </c>
      <c r="E28" s="22" t="s">
        <v>38</v>
      </c>
      <c r="F28" s="6">
        <v>687</v>
      </c>
      <c r="G28" s="5">
        <f t="shared" si="3"/>
        <v>0.1918458531136554</v>
      </c>
      <c r="I28" s="22"/>
      <c r="J28" s="24"/>
    </row>
    <row r="29" spans="1:10" x14ac:dyDescent="0.25">
      <c r="A29" s="22" t="s">
        <v>39</v>
      </c>
      <c r="B29" s="6">
        <v>2682</v>
      </c>
      <c r="C29" s="5">
        <f t="shared" si="2"/>
        <v>0.14100205036538563</v>
      </c>
      <c r="E29" s="22" t="s">
        <v>39</v>
      </c>
      <c r="F29" s="6">
        <v>545</v>
      </c>
      <c r="G29" s="5">
        <f t="shared" si="3"/>
        <v>0.15219212510471936</v>
      </c>
      <c r="I29" s="22"/>
      <c r="J29" s="24"/>
    </row>
    <row r="30" spans="1:10" x14ac:dyDescent="0.25">
      <c r="A30" s="22" t="s">
        <v>40</v>
      </c>
      <c r="B30" s="6">
        <v>1551</v>
      </c>
      <c r="C30" s="5">
        <f t="shared" si="2"/>
        <v>8.1541454182219655E-2</v>
      </c>
      <c r="E30" s="22" t="s">
        <v>40</v>
      </c>
      <c r="F30" s="6">
        <v>176</v>
      </c>
      <c r="G30" s="5">
        <f t="shared" si="3"/>
        <v>4.9148282602624965E-2</v>
      </c>
      <c r="I30" s="22"/>
      <c r="J30" s="24"/>
    </row>
    <row r="31" spans="1:10" ht="15.75" thickBot="1" x14ac:dyDescent="0.3">
      <c r="A31" s="22" t="s">
        <v>8</v>
      </c>
      <c r="B31" s="6">
        <v>2537</v>
      </c>
      <c r="C31" s="5">
        <f t="shared" si="2"/>
        <v>0.13337889700856947</v>
      </c>
      <c r="E31" s="13" t="s">
        <v>8</v>
      </c>
      <c r="F31" s="14">
        <v>414</v>
      </c>
      <c r="G31" s="15">
        <f t="shared" si="3"/>
        <v>0.11561016475844736</v>
      </c>
      <c r="I31" s="23"/>
      <c r="J31" s="2"/>
    </row>
    <row r="32" spans="1:10" ht="15.75" thickBot="1" x14ac:dyDescent="0.3">
      <c r="A32" s="13" t="s">
        <v>9</v>
      </c>
      <c r="B32" s="14">
        <v>472</v>
      </c>
      <c r="C32" s="15">
        <f t="shared" si="2"/>
        <v>2.4814678513222228E-2</v>
      </c>
      <c r="E32" s="23" t="s">
        <v>5</v>
      </c>
      <c r="F32" s="3">
        <f>SUM(F26:F31)</f>
        <v>3581</v>
      </c>
      <c r="G32" s="2"/>
    </row>
    <row r="33" spans="1:7" ht="18" customHeight="1" thickBot="1" x14ac:dyDescent="0.3">
      <c r="A33" s="23" t="s">
        <v>5</v>
      </c>
      <c r="B33" s="3">
        <f>SUM(B26:B32)</f>
        <v>19021</v>
      </c>
      <c r="C33" s="2"/>
    </row>
    <row r="34" spans="1:7" ht="52.5" thickBot="1" x14ac:dyDescent="0.35">
      <c r="E34" s="112" t="s">
        <v>59</v>
      </c>
      <c r="F34" s="113"/>
      <c r="G34" s="114"/>
    </row>
    <row r="35" spans="1:7" ht="18" thickBot="1" x14ac:dyDescent="0.35">
      <c r="A35" s="167" t="s">
        <v>176</v>
      </c>
      <c r="B35" s="168"/>
      <c r="C35" s="169"/>
      <c r="E35" s="12" t="s">
        <v>6</v>
      </c>
      <c r="F35" s="4" t="s">
        <v>7</v>
      </c>
      <c r="G35" s="11" t="s">
        <v>2</v>
      </c>
    </row>
    <row r="36" spans="1:7" x14ac:dyDescent="0.25">
      <c r="A36" s="12" t="s">
        <v>0</v>
      </c>
      <c r="B36" s="4" t="s">
        <v>1</v>
      </c>
      <c r="C36" s="11" t="s">
        <v>2</v>
      </c>
      <c r="E36" s="22" t="s">
        <v>36</v>
      </c>
      <c r="F36" s="6">
        <f>F26</f>
        <v>951</v>
      </c>
      <c r="G36" s="5">
        <f>F36/$F$38</f>
        <v>0.54064809550881188</v>
      </c>
    </row>
    <row r="37" spans="1:7" x14ac:dyDescent="0.25">
      <c r="A37" s="22" t="s">
        <v>3</v>
      </c>
      <c r="B37" s="6">
        <v>19877</v>
      </c>
      <c r="C37" s="5">
        <v>0.83799999999999997</v>
      </c>
      <c r="E37" s="13" t="s">
        <v>37</v>
      </c>
      <c r="F37" s="14">
        <f>F27</f>
        <v>808</v>
      </c>
      <c r="G37" s="15">
        <f>F37/$F$38</f>
        <v>0.45935190449118818</v>
      </c>
    </row>
    <row r="38" spans="1:7" ht="15.75" thickBot="1" x14ac:dyDescent="0.3">
      <c r="A38" s="13" t="s">
        <v>4</v>
      </c>
      <c r="B38" s="14">
        <v>3830</v>
      </c>
      <c r="C38" s="15">
        <v>0.1623</v>
      </c>
      <c r="E38" s="23" t="s">
        <v>5</v>
      </c>
      <c r="F38" s="3">
        <f>SUM(F36:F37)</f>
        <v>1759</v>
      </c>
      <c r="G38" s="2"/>
    </row>
    <row r="39" spans="1:7" ht="18" customHeight="1" thickBot="1" x14ac:dyDescent="0.3">
      <c r="A39" s="23" t="s">
        <v>5</v>
      </c>
      <c r="B39" s="3">
        <v>23707</v>
      </c>
      <c r="C39" s="27"/>
    </row>
    <row r="40" spans="1:7" ht="52.5" thickBot="1" x14ac:dyDescent="0.35">
      <c r="E40" s="112" t="s">
        <v>60</v>
      </c>
      <c r="F40" s="113"/>
      <c r="G40" s="114"/>
    </row>
    <row r="41" spans="1:7" ht="18" thickBot="1" x14ac:dyDescent="0.35">
      <c r="A41" s="140" t="s">
        <v>174</v>
      </c>
      <c r="B41" s="141"/>
      <c r="C41" s="142"/>
      <c r="E41" s="12" t="s">
        <v>12</v>
      </c>
      <c r="F41" s="4" t="s">
        <v>1</v>
      </c>
      <c r="G41" s="11" t="s">
        <v>2</v>
      </c>
    </row>
    <row r="42" spans="1:7" x14ac:dyDescent="0.25">
      <c r="A42" s="12" t="s">
        <v>0</v>
      </c>
      <c r="B42" s="4" t="s">
        <v>1</v>
      </c>
      <c r="C42" s="11" t="s">
        <v>2</v>
      </c>
      <c r="E42" s="22" t="s">
        <v>14</v>
      </c>
      <c r="F42" s="6">
        <v>2076</v>
      </c>
      <c r="G42" s="5">
        <f t="shared" ref="G42:G52" si="4">F42/$F$53</f>
        <v>0.57972633342641722</v>
      </c>
    </row>
    <row r="43" spans="1:7" x14ac:dyDescent="0.25">
      <c r="A43" s="22" t="s">
        <v>3</v>
      </c>
      <c r="B43" s="6">
        <v>20465</v>
      </c>
      <c r="C43" s="5">
        <v>0.83</v>
      </c>
      <c r="E43" s="22" t="s">
        <v>13</v>
      </c>
      <c r="F43" s="6">
        <v>1114</v>
      </c>
      <c r="G43" s="5">
        <f t="shared" si="4"/>
        <v>0.31108628874616029</v>
      </c>
    </row>
    <row r="44" spans="1:7" x14ac:dyDescent="0.25">
      <c r="A44" s="13" t="s">
        <v>4</v>
      </c>
      <c r="B44" s="14">
        <v>4188</v>
      </c>
      <c r="C44" s="15">
        <v>0.17</v>
      </c>
      <c r="E44" s="22" t="s">
        <v>16</v>
      </c>
      <c r="F44" s="6">
        <v>88</v>
      </c>
      <c r="G44" s="5">
        <f t="shared" si="4"/>
        <v>2.4574141301312483E-2</v>
      </c>
    </row>
    <row r="45" spans="1:7" ht="15.75" thickBot="1" x14ac:dyDescent="0.3">
      <c r="A45" s="23" t="s">
        <v>5</v>
      </c>
      <c r="B45" s="3">
        <v>24653</v>
      </c>
      <c r="C45" s="2"/>
      <c r="E45" s="22" t="s">
        <v>32</v>
      </c>
      <c r="F45" s="6">
        <v>63</v>
      </c>
      <c r="G45" s="5">
        <f t="shared" si="4"/>
        <v>1.7592851158894165E-2</v>
      </c>
    </row>
    <row r="46" spans="1:7" ht="15.75" thickBot="1" x14ac:dyDescent="0.3">
      <c r="E46" s="22" t="s">
        <v>19</v>
      </c>
      <c r="F46" s="6">
        <v>63</v>
      </c>
      <c r="G46" s="5">
        <f t="shared" si="4"/>
        <v>1.7592851158894165E-2</v>
      </c>
    </row>
    <row r="47" spans="1:7" ht="18" thickBot="1" x14ac:dyDescent="0.35">
      <c r="A47" s="136" t="s">
        <v>41</v>
      </c>
      <c r="B47" s="137"/>
      <c r="C47" s="138"/>
      <c r="E47" s="22" t="s">
        <v>221</v>
      </c>
      <c r="F47" s="6">
        <v>57</v>
      </c>
      <c r="G47" s="5">
        <f t="shared" si="4"/>
        <v>1.5917341524713767E-2</v>
      </c>
    </row>
    <row r="48" spans="1:7" x14ac:dyDescent="0.25">
      <c r="A48" s="12" t="s">
        <v>6</v>
      </c>
      <c r="B48" s="4" t="s">
        <v>7</v>
      </c>
      <c r="C48" s="11" t="s">
        <v>2</v>
      </c>
      <c r="E48" s="22" t="s">
        <v>15</v>
      </c>
      <c r="F48" s="6">
        <v>35</v>
      </c>
      <c r="G48" s="5">
        <f t="shared" si="4"/>
        <v>9.7738061993856463E-3</v>
      </c>
    </row>
    <row r="49" spans="1:7" x14ac:dyDescent="0.25">
      <c r="A49" s="22" t="s">
        <v>36</v>
      </c>
      <c r="B49" s="6">
        <f>B26</f>
        <v>3830</v>
      </c>
      <c r="C49" s="5">
        <f>B49/$B$51</f>
        <v>0.47767523073085555</v>
      </c>
      <c r="E49" s="22" t="s">
        <v>154</v>
      </c>
      <c r="F49" s="6">
        <v>20</v>
      </c>
      <c r="G49" s="5">
        <f t="shared" si="4"/>
        <v>5.5850321139346553E-3</v>
      </c>
    </row>
    <row r="50" spans="1:7" x14ac:dyDescent="0.25">
      <c r="A50" s="13" t="s">
        <v>37</v>
      </c>
      <c r="B50" s="14">
        <f>B27</f>
        <v>4188</v>
      </c>
      <c r="C50" s="15">
        <f>B50/$B$51</f>
        <v>0.5223247692691444</v>
      </c>
      <c r="E50" s="22" t="s">
        <v>17</v>
      </c>
      <c r="F50" s="6">
        <v>19</v>
      </c>
      <c r="G50" s="5">
        <f t="shared" si="4"/>
        <v>5.3057805082379226E-3</v>
      </c>
    </row>
    <row r="51" spans="1:7" ht="15.75" thickBot="1" x14ac:dyDescent="0.3">
      <c r="A51" s="23" t="s">
        <v>5</v>
      </c>
      <c r="B51" s="3">
        <f>SUM(B49:B50)</f>
        <v>8018</v>
      </c>
      <c r="C51" s="2"/>
      <c r="E51" s="22" t="s">
        <v>222</v>
      </c>
      <c r="F51" s="6">
        <v>15</v>
      </c>
      <c r="G51" s="5">
        <f t="shared" si="4"/>
        <v>4.188774085450991E-3</v>
      </c>
    </row>
    <row r="52" spans="1:7" ht="15.75" thickBot="1" x14ac:dyDescent="0.3">
      <c r="E52" s="13" t="s">
        <v>33</v>
      </c>
      <c r="F52" s="14">
        <v>31</v>
      </c>
      <c r="G52" s="15">
        <f t="shared" si="4"/>
        <v>8.6567997765987156E-3</v>
      </c>
    </row>
    <row r="53" spans="1:7" ht="18" thickBot="1" x14ac:dyDescent="0.35">
      <c r="A53" s="101" t="s">
        <v>44</v>
      </c>
      <c r="B53" s="102"/>
      <c r="C53" s="103"/>
      <c r="E53" s="23" t="s">
        <v>5</v>
      </c>
      <c r="F53" s="3">
        <f>SUM(F42:F52)</f>
        <v>3581</v>
      </c>
      <c r="G53" s="2"/>
    </row>
    <row r="54" spans="1:7" s="21" customFormat="1" x14ac:dyDescent="0.25">
      <c r="A54" s="12" t="s">
        <v>45</v>
      </c>
      <c r="B54" s="4" t="s">
        <v>7</v>
      </c>
      <c r="C54" s="11" t="s">
        <v>2</v>
      </c>
      <c r="D54" s="20"/>
      <c r="E54" s="35" t="s">
        <v>165</v>
      </c>
      <c r="F54" s="108"/>
      <c r="G54" s="107"/>
    </row>
    <row r="55" spans="1:7" ht="18" customHeight="1" thickBot="1" x14ac:dyDescent="0.3">
      <c r="A55" s="22" t="s">
        <v>46</v>
      </c>
      <c r="B55" s="6">
        <v>765</v>
      </c>
      <c r="C55" s="5">
        <f t="shared" ref="C55:C61" si="5">B55/$B$62</f>
        <v>4.0218705641133487E-2</v>
      </c>
    </row>
    <row r="56" spans="1:7" ht="69.75" thickBot="1" x14ac:dyDescent="0.35">
      <c r="A56" s="22" t="s">
        <v>47</v>
      </c>
      <c r="B56" s="6">
        <v>914</v>
      </c>
      <c r="C56" s="5">
        <f t="shared" si="5"/>
        <v>4.8052152883654907E-2</v>
      </c>
      <c r="D56" s="21"/>
      <c r="E56" s="112" t="s">
        <v>61</v>
      </c>
      <c r="F56" s="113"/>
      <c r="G56" s="114"/>
    </row>
    <row r="57" spans="1:7" x14ac:dyDescent="0.25">
      <c r="A57" s="22" t="s">
        <v>48</v>
      </c>
      <c r="B57" s="6">
        <v>2213</v>
      </c>
      <c r="C57" s="5">
        <f t="shared" si="5"/>
        <v>0.11634509226644235</v>
      </c>
      <c r="E57" s="12" t="s">
        <v>12</v>
      </c>
      <c r="F57" s="4" t="s">
        <v>1</v>
      </c>
      <c r="G57" s="11" t="s">
        <v>2</v>
      </c>
    </row>
    <row r="58" spans="1:7" x14ac:dyDescent="0.25">
      <c r="A58" s="22" t="s">
        <v>49</v>
      </c>
      <c r="B58" s="6">
        <v>2692</v>
      </c>
      <c r="C58" s="5">
        <f t="shared" si="5"/>
        <v>0.1415277850796488</v>
      </c>
      <c r="E58" s="22" t="s">
        <v>14</v>
      </c>
      <c r="F58" s="6">
        <v>791</v>
      </c>
      <c r="G58" s="5">
        <f t="shared" ref="G58:G66" si="6">F58/$F$67</f>
        <v>0.4496873223422399</v>
      </c>
    </row>
    <row r="59" spans="1:7" x14ac:dyDescent="0.25">
      <c r="A59" s="22" t="s">
        <v>50</v>
      </c>
      <c r="B59" s="6">
        <v>2941</v>
      </c>
      <c r="C59" s="5">
        <f t="shared" si="5"/>
        <v>0.15461857946480206</v>
      </c>
      <c r="E59" s="22" t="s">
        <v>13</v>
      </c>
      <c r="F59" s="6">
        <v>745</v>
      </c>
      <c r="G59" s="5">
        <f t="shared" si="6"/>
        <v>0.4235361000568505</v>
      </c>
    </row>
    <row r="60" spans="1:7" x14ac:dyDescent="0.25">
      <c r="A60" s="22" t="s">
        <v>51</v>
      </c>
      <c r="B60" s="6">
        <v>4319</v>
      </c>
      <c r="C60" s="5">
        <f t="shared" si="5"/>
        <v>0.22706482309026865</v>
      </c>
      <c r="E60" s="22" t="s">
        <v>16</v>
      </c>
      <c r="F60" s="6">
        <v>88</v>
      </c>
      <c r="G60" s="5">
        <f t="shared" si="6"/>
        <v>5.0028425241614556E-2</v>
      </c>
    </row>
    <row r="61" spans="1:7" x14ac:dyDescent="0.25">
      <c r="A61" s="13" t="s">
        <v>52</v>
      </c>
      <c r="B61" s="14">
        <v>5177</v>
      </c>
      <c r="C61" s="15">
        <f t="shared" si="5"/>
        <v>0.27217286157404974</v>
      </c>
      <c r="E61" s="22" t="s">
        <v>221</v>
      </c>
      <c r="F61" s="6">
        <v>57</v>
      </c>
      <c r="G61" s="5">
        <f t="shared" si="6"/>
        <v>3.2404775440591248E-2</v>
      </c>
    </row>
    <row r="62" spans="1:7" ht="15.75" thickBot="1" x14ac:dyDescent="0.3">
      <c r="A62" s="23" t="s">
        <v>5</v>
      </c>
      <c r="B62" s="3">
        <f>SUM(B55:B61)</f>
        <v>19021</v>
      </c>
      <c r="C62" s="2"/>
      <c r="E62" s="22" t="s">
        <v>15</v>
      </c>
      <c r="F62" s="6">
        <v>35</v>
      </c>
      <c r="G62" s="5">
        <f t="shared" si="6"/>
        <v>1.9897669130187607E-2</v>
      </c>
    </row>
    <row r="63" spans="1:7" ht="15.75" thickBot="1" x14ac:dyDescent="0.3">
      <c r="E63" s="22" t="s">
        <v>17</v>
      </c>
      <c r="F63" s="6">
        <v>19</v>
      </c>
      <c r="G63" s="5">
        <f t="shared" si="6"/>
        <v>1.0801591813530414E-2</v>
      </c>
    </row>
    <row r="64" spans="1:7" ht="35.25" thickBot="1" x14ac:dyDescent="0.35">
      <c r="A64" s="98" t="s">
        <v>53</v>
      </c>
      <c r="B64" s="99"/>
      <c r="C64" s="100"/>
      <c r="E64" s="22" t="s">
        <v>19</v>
      </c>
      <c r="F64" s="6">
        <v>13</v>
      </c>
      <c r="G64" s="5">
        <f t="shared" si="6"/>
        <v>7.390562819783968E-3</v>
      </c>
    </row>
    <row r="65" spans="1:7" ht="17.100000000000001" customHeight="1" x14ac:dyDescent="0.25">
      <c r="A65" s="12" t="s">
        <v>45</v>
      </c>
      <c r="B65" s="4" t="s">
        <v>7</v>
      </c>
      <c r="C65" s="11" t="s">
        <v>2</v>
      </c>
      <c r="E65" s="22" t="s">
        <v>32</v>
      </c>
      <c r="F65" s="6">
        <v>7</v>
      </c>
      <c r="G65" s="5">
        <f t="shared" si="6"/>
        <v>3.9795338260375217E-3</v>
      </c>
    </row>
    <row r="66" spans="1:7" x14ac:dyDescent="0.25">
      <c r="A66" s="22" t="s">
        <v>46</v>
      </c>
      <c r="B66" s="6">
        <v>498</v>
      </c>
      <c r="C66" s="5">
        <f t="shared" ref="C66:C72" si="7">B66/$B$73</f>
        <v>6.2110251933150409E-2</v>
      </c>
      <c r="E66" s="13" t="s">
        <v>220</v>
      </c>
      <c r="F66" s="14">
        <v>4</v>
      </c>
      <c r="G66" s="15">
        <f t="shared" si="6"/>
        <v>2.2740193291642978E-3</v>
      </c>
    </row>
    <row r="67" spans="1:7" ht="15.75" thickBot="1" x14ac:dyDescent="0.3">
      <c r="A67" s="22" t="s">
        <v>47</v>
      </c>
      <c r="B67" s="6">
        <v>375</v>
      </c>
      <c r="C67" s="5">
        <f t="shared" si="7"/>
        <v>4.6769768021950611E-2</v>
      </c>
      <c r="E67" s="23" t="s">
        <v>5</v>
      </c>
      <c r="F67" s="3">
        <f>SUM(F58:F66)</f>
        <v>1759</v>
      </c>
      <c r="G67" s="2"/>
    </row>
    <row r="68" spans="1:7" x14ac:dyDescent="0.25">
      <c r="A68" s="22" t="s">
        <v>48</v>
      </c>
      <c r="B68" s="6">
        <v>1153</v>
      </c>
      <c r="C68" s="5">
        <f t="shared" si="7"/>
        <v>0.14380144674482415</v>
      </c>
    </row>
    <row r="69" spans="1:7" x14ac:dyDescent="0.25">
      <c r="A69" s="22" t="s">
        <v>49</v>
      </c>
      <c r="B69" s="6">
        <v>1302</v>
      </c>
      <c r="C69" s="5">
        <f t="shared" si="7"/>
        <v>0.16238463457221253</v>
      </c>
    </row>
    <row r="70" spans="1:7" x14ac:dyDescent="0.25">
      <c r="A70" s="22" t="s">
        <v>50</v>
      </c>
      <c r="B70" s="6">
        <v>839</v>
      </c>
      <c r="C70" s="5">
        <f t="shared" si="7"/>
        <v>0.10463956098777751</v>
      </c>
    </row>
    <row r="71" spans="1:7" x14ac:dyDescent="0.25">
      <c r="A71" s="22" t="s">
        <v>51</v>
      </c>
      <c r="B71" s="6">
        <v>1250</v>
      </c>
      <c r="C71" s="5">
        <f t="shared" si="7"/>
        <v>0.15589922673983536</v>
      </c>
    </row>
    <row r="72" spans="1:7" x14ac:dyDescent="0.25">
      <c r="A72" s="13" t="s">
        <v>52</v>
      </c>
      <c r="B72" s="14">
        <v>2601</v>
      </c>
      <c r="C72" s="15">
        <f t="shared" si="7"/>
        <v>0.32439511100024943</v>
      </c>
    </row>
    <row r="73" spans="1:7" ht="15.75" thickBot="1" x14ac:dyDescent="0.3">
      <c r="A73" s="23" t="s">
        <v>5</v>
      </c>
      <c r="B73" s="3">
        <f>SUM(B66:B72)</f>
        <v>8018</v>
      </c>
      <c r="C73" s="2"/>
    </row>
    <row r="76" spans="1:7" ht="15.75" thickBot="1" x14ac:dyDescent="0.3"/>
    <row r="77" spans="1:7" ht="18" thickBot="1" x14ac:dyDescent="0.35">
      <c r="A77" s="140" t="s">
        <v>11</v>
      </c>
      <c r="B77" s="141"/>
      <c r="C77" s="142"/>
    </row>
    <row r="78" spans="1:7" x14ac:dyDescent="0.25">
      <c r="A78" s="12" t="s">
        <v>12</v>
      </c>
      <c r="B78" s="4" t="s">
        <v>1</v>
      </c>
      <c r="C78" s="11" t="s">
        <v>2</v>
      </c>
    </row>
    <row r="79" spans="1:7" x14ac:dyDescent="0.25">
      <c r="A79" s="18" t="s">
        <v>14</v>
      </c>
      <c r="B79" s="6">
        <v>12140</v>
      </c>
      <c r="C79" s="5">
        <f t="shared" ref="C79:C89" si="8">B79/$B$90</f>
        <v>0.63824194311550386</v>
      </c>
    </row>
    <row r="80" spans="1:7" x14ac:dyDescent="0.25">
      <c r="A80" s="18" t="s">
        <v>13</v>
      </c>
      <c r="B80" s="6">
        <v>4583</v>
      </c>
      <c r="C80" s="5">
        <f t="shared" si="8"/>
        <v>0.24094421954681666</v>
      </c>
    </row>
    <row r="81" spans="1:3" x14ac:dyDescent="0.25">
      <c r="A81" s="18" t="s">
        <v>16</v>
      </c>
      <c r="B81" s="6">
        <v>750</v>
      </c>
      <c r="C81" s="5">
        <f t="shared" si="8"/>
        <v>3.9430103569738709E-2</v>
      </c>
    </row>
    <row r="82" spans="1:3" x14ac:dyDescent="0.25">
      <c r="A82" s="18" t="s">
        <v>19</v>
      </c>
      <c r="B82" s="6">
        <v>361</v>
      </c>
      <c r="C82" s="5">
        <f t="shared" si="8"/>
        <v>1.8979023184900898E-2</v>
      </c>
    </row>
    <row r="83" spans="1:3" x14ac:dyDescent="0.25">
      <c r="A83" s="18" t="s">
        <v>15</v>
      </c>
      <c r="B83" s="6">
        <v>238</v>
      </c>
      <c r="C83" s="5">
        <f t="shared" si="8"/>
        <v>1.2512486199463751E-2</v>
      </c>
    </row>
    <row r="84" spans="1:3" x14ac:dyDescent="0.25">
      <c r="A84" s="18" t="s">
        <v>17</v>
      </c>
      <c r="B84" s="6">
        <v>198</v>
      </c>
      <c r="C84" s="5">
        <f t="shared" si="8"/>
        <v>1.040954734241102E-2</v>
      </c>
    </row>
    <row r="85" spans="1:3" x14ac:dyDescent="0.25">
      <c r="A85" s="18" t="s">
        <v>32</v>
      </c>
      <c r="B85" s="6">
        <v>126</v>
      </c>
      <c r="C85" s="5">
        <f t="shared" si="8"/>
        <v>6.6242573997161037E-3</v>
      </c>
    </row>
    <row r="86" spans="1:3" x14ac:dyDescent="0.25">
      <c r="A86" s="18" t="s">
        <v>221</v>
      </c>
      <c r="B86" s="6">
        <v>108</v>
      </c>
      <c r="C86" s="5">
        <f t="shared" si="8"/>
        <v>5.6779349140423738E-3</v>
      </c>
    </row>
    <row r="87" spans="1:3" x14ac:dyDescent="0.25">
      <c r="A87" s="18" t="s">
        <v>25</v>
      </c>
      <c r="B87" s="6">
        <v>82</v>
      </c>
      <c r="C87" s="5">
        <f t="shared" si="8"/>
        <v>4.3110246569580991E-3</v>
      </c>
    </row>
    <row r="88" spans="1:3" x14ac:dyDescent="0.25">
      <c r="A88" s="18" t="s">
        <v>24</v>
      </c>
      <c r="B88" s="6">
        <v>56</v>
      </c>
      <c r="C88" s="5">
        <f t="shared" si="8"/>
        <v>2.9441143998738236E-3</v>
      </c>
    </row>
    <row r="89" spans="1:3" x14ac:dyDescent="0.25">
      <c r="A89" s="19" t="s">
        <v>33</v>
      </c>
      <c r="B89" s="14">
        <v>379</v>
      </c>
      <c r="C89" s="15">
        <f t="shared" si="8"/>
        <v>1.9925345670574628E-2</v>
      </c>
    </row>
    <row r="90" spans="1:3" ht="15.75" thickBot="1" x14ac:dyDescent="0.3">
      <c r="A90" s="23" t="s">
        <v>5</v>
      </c>
      <c r="B90" s="3">
        <f>SUM(B79:B89)</f>
        <v>19021</v>
      </c>
      <c r="C90" s="2"/>
    </row>
    <row r="91" spans="1:3" ht="15.75" thickBot="1" x14ac:dyDescent="0.3"/>
    <row r="92" spans="1:3" ht="18" thickBot="1" x14ac:dyDescent="0.35">
      <c r="A92" s="136" t="s">
        <v>42</v>
      </c>
      <c r="B92" s="137"/>
      <c r="C92" s="138"/>
    </row>
    <row r="93" spans="1:3" x14ac:dyDescent="0.25">
      <c r="A93" s="12" t="s">
        <v>12</v>
      </c>
      <c r="B93" s="4" t="s">
        <v>1</v>
      </c>
      <c r="C93" s="11" t="s">
        <v>2</v>
      </c>
    </row>
    <row r="94" spans="1:3" x14ac:dyDescent="0.25">
      <c r="A94" s="22" t="s">
        <v>14</v>
      </c>
      <c r="B94" s="6">
        <v>4199</v>
      </c>
      <c r="C94" s="5">
        <f t="shared" ref="C94:C104" si="9">B94/$B$105</f>
        <v>0.523696682464455</v>
      </c>
    </row>
    <row r="95" spans="1:3" x14ac:dyDescent="0.25">
      <c r="A95" s="22" t="s">
        <v>13</v>
      </c>
      <c r="B95" s="6">
        <v>2841</v>
      </c>
      <c r="C95" s="5">
        <f t="shared" si="9"/>
        <v>0.35432776253429782</v>
      </c>
    </row>
    <row r="96" spans="1:3" x14ac:dyDescent="0.25">
      <c r="A96" s="22" t="s">
        <v>16</v>
      </c>
      <c r="B96" s="6">
        <v>333</v>
      </c>
      <c r="C96" s="5">
        <f t="shared" si="9"/>
        <v>4.1531554003492142E-2</v>
      </c>
    </row>
    <row r="97" spans="1:3" ht="34.5" customHeight="1" x14ac:dyDescent="0.25">
      <c r="A97" s="22" t="s">
        <v>19</v>
      </c>
      <c r="B97" s="6">
        <v>129</v>
      </c>
      <c r="C97" s="5">
        <f t="shared" si="9"/>
        <v>1.6088800199551011E-2</v>
      </c>
    </row>
    <row r="98" spans="1:3" x14ac:dyDescent="0.25">
      <c r="A98" s="22" t="s">
        <v>221</v>
      </c>
      <c r="B98" s="6">
        <v>108</v>
      </c>
      <c r="C98" s="5">
        <f t="shared" si="9"/>
        <v>1.3469693190321775E-2</v>
      </c>
    </row>
    <row r="99" spans="1:3" x14ac:dyDescent="0.25">
      <c r="A99" s="22" t="s">
        <v>17</v>
      </c>
      <c r="B99" s="6">
        <v>89</v>
      </c>
      <c r="C99" s="5">
        <f t="shared" si="9"/>
        <v>1.1100024943876279E-2</v>
      </c>
    </row>
    <row r="100" spans="1:3" x14ac:dyDescent="0.25">
      <c r="A100" s="22" t="s">
        <v>15</v>
      </c>
      <c r="B100" s="6">
        <v>73</v>
      </c>
      <c r="C100" s="5">
        <f t="shared" si="9"/>
        <v>9.1045148416063863E-3</v>
      </c>
    </row>
    <row r="101" spans="1:3" x14ac:dyDescent="0.25">
      <c r="A101" s="22" t="s">
        <v>24</v>
      </c>
      <c r="B101" s="6">
        <v>56</v>
      </c>
      <c r="C101" s="5">
        <f t="shared" si="9"/>
        <v>6.9842853579446243E-3</v>
      </c>
    </row>
    <row r="102" spans="1:3" x14ac:dyDescent="0.25">
      <c r="A102" s="22" t="s">
        <v>20</v>
      </c>
      <c r="B102" s="6">
        <v>43</v>
      </c>
      <c r="C102" s="5">
        <f t="shared" si="9"/>
        <v>5.3629333998503372E-3</v>
      </c>
    </row>
    <row r="103" spans="1:3" x14ac:dyDescent="0.25">
      <c r="A103" s="22" t="s">
        <v>25</v>
      </c>
      <c r="B103" s="6">
        <v>37</v>
      </c>
      <c r="C103" s="5">
        <f t="shared" si="9"/>
        <v>4.6146171114991273E-3</v>
      </c>
    </row>
    <row r="104" spans="1:3" x14ac:dyDescent="0.25">
      <c r="A104" s="13" t="s">
        <v>33</v>
      </c>
      <c r="B104" s="14">
        <v>110</v>
      </c>
      <c r="C104" s="15">
        <f t="shared" si="9"/>
        <v>1.3719131953105512E-2</v>
      </c>
    </row>
    <row r="105" spans="1:3" ht="15.75" thickBot="1" x14ac:dyDescent="0.3">
      <c r="A105" s="23" t="s">
        <v>5</v>
      </c>
      <c r="B105" s="3">
        <f>SUM(B94:B104)</f>
        <v>8018</v>
      </c>
      <c r="C105" s="2"/>
    </row>
    <row r="158" spans="1:1" ht="15.75" thickBot="1" x14ac:dyDescent="0.3"/>
    <row r="159" spans="1:1" x14ac:dyDescent="0.25">
      <c r="A159" s="37" t="s">
        <v>165</v>
      </c>
    </row>
    <row r="161" spans="1:1" x14ac:dyDescent="0.25">
      <c r="A161" s="20" t="s">
        <v>166</v>
      </c>
    </row>
  </sheetData>
  <mergeCells count="13">
    <mergeCell ref="A1:F1"/>
    <mergeCell ref="A5:C5"/>
    <mergeCell ref="E24:G24"/>
    <mergeCell ref="A77:C77"/>
    <mergeCell ref="A92:C92"/>
    <mergeCell ref="A47:C47"/>
    <mergeCell ref="E5:G5"/>
    <mergeCell ref="E12:G12"/>
    <mergeCell ref="I5:J5"/>
    <mergeCell ref="A12:C12"/>
    <mergeCell ref="A24:C24"/>
    <mergeCell ref="A35:C35"/>
    <mergeCell ref="A41:C4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opLeftCell="A18" workbookViewId="0">
      <selection activeCell="E34" sqref="E34"/>
    </sheetView>
  </sheetViews>
  <sheetFormatPr defaultColWidth="8.85546875" defaultRowHeight="15" x14ac:dyDescent="0.25"/>
  <cols>
    <col min="1" max="1" width="30" style="20" bestFit="1" customWidth="1"/>
    <col min="2" max="2" width="10.7109375" style="20" bestFit="1" customWidth="1"/>
    <col min="3" max="3" width="7.85546875" style="20" customWidth="1"/>
    <col min="4" max="4" width="8.85546875" style="20"/>
    <col min="5" max="5" width="33.85546875" style="20" bestFit="1" customWidth="1"/>
    <col min="6" max="6" width="23.140625" style="20" customWidth="1"/>
    <col min="7" max="7" width="10.28515625" style="20" customWidth="1"/>
    <col min="8" max="8" width="8.85546875" style="20"/>
    <col min="9" max="9" width="25.28515625" style="20" bestFit="1" customWidth="1"/>
    <col min="10" max="10" width="31.42578125" style="20" bestFit="1" customWidth="1"/>
    <col min="11" max="16384" width="8.85546875" style="20"/>
  </cols>
  <sheetData>
    <row r="1" spans="1:10" ht="21" x14ac:dyDescent="0.35">
      <c r="A1" s="148" t="s">
        <v>74</v>
      </c>
      <c r="B1" s="148"/>
      <c r="C1" s="148"/>
      <c r="D1" s="148"/>
      <c r="E1" s="148"/>
      <c r="F1" s="148"/>
    </row>
    <row r="2" spans="1:10" ht="21" x14ac:dyDescent="0.35">
      <c r="A2" s="29" t="s">
        <v>159</v>
      </c>
      <c r="F2" s="45"/>
    </row>
    <row r="3" spans="1:10" ht="21" x14ac:dyDescent="0.35">
      <c r="A3" s="20" t="s">
        <v>160</v>
      </c>
      <c r="F3" s="45"/>
    </row>
    <row r="4" spans="1:10" ht="15.75" thickBot="1" x14ac:dyDescent="0.3"/>
    <row r="5" spans="1:10" ht="18" thickBot="1" x14ac:dyDescent="0.35">
      <c r="A5" s="140" t="s">
        <v>34</v>
      </c>
      <c r="B5" s="141"/>
      <c r="C5" s="142"/>
      <c r="E5" s="53" t="s">
        <v>156</v>
      </c>
      <c r="F5" s="54"/>
      <c r="G5" s="55"/>
      <c r="I5" s="140" t="s">
        <v>62</v>
      </c>
      <c r="J5" s="142"/>
    </row>
    <row r="6" spans="1:10" x14ac:dyDescent="0.25">
      <c r="A6" s="12" t="s">
        <v>0</v>
      </c>
      <c r="B6" s="4" t="s">
        <v>1</v>
      </c>
      <c r="C6" s="11" t="s">
        <v>2</v>
      </c>
      <c r="E6" s="12" t="s">
        <v>54</v>
      </c>
      <c r="F6" s="4" t="s">
        <v>1</v>
      </c>
      <c r="G6" s="11" t="s">
        <v>2</v>
      </c>
      <c r="I6" s="17" t="s">
        <v>75</v>
      </c>
      <c r="J6" s="24" t="s">
        <v>101</v>
      </c>
    </row>
    <row r="7" spans="1:10" x14ac:dyDescent="0.25">
      <c r="A7" s="22" t="s">
        <v>3</v>
      </c>
      <c r="B7" s="6">
        <v>94898</v>
      </c>
      <c r="C7" s="5">
        <f>B7/$B$9</f>
        <v>0.97866284406035042</v>
      </c>
      <c r="E7" s="22" t="s">
        <v>55</v>
      </c>
      <c r="F7" s="6">
        <v>43381</v>
      </c>
      <c r="G7" s="5">
        <f>F7/$F$9</f>
        <v>0.98577499034244553</v>
      </c>
      <c r="I7" s="22" t="s">
        <v>76</v>
      </c>
      <c r="J7" s="24" t="s">
        <v>102</v>
      </c>
    </row>
    <row r="8" spans="1:10" x14ac:dyDescent="0.25">
      <c r="A8" s="13" t="s">
        <v>4</v>
      </c>
      <c r="B8" s="14">
        <v>2069</v>
      </c>
      <c r="C8" s="15">
        <f>B8/$B$9</f>
        <v>2.133715593964957E-2</v>
      </c>
      <c r="E8" s="13" t="s">
        <v>58</v>
      </c>
      <c r="F8" s="14">
        <v>626</v>
      </c>
      <c r="G8" s="15">
        <f>F8/$F$9</f>
        <v>1.422500965755448E-2</v>
      </c>
      <c r="I8" s="22" t="s">
        <v>77</v>
      </c>
      <c r="J8" s="24" t="s">
        <v>103</v>
      </c>
    </row>
    <row r="9" spans="1:10" ht="15.75" thickBot="1" x14ac:dyDescent="0.3">
      <c r="A9" s="23" t="s">
        <v>5</v>
      </c>
      <c r="B9" s="3">
        <f>SUM(B7:B8)</f>
        <v>96967</v>
      </c>
      <c r="C9" s="2"/>
      <c r="E9" s="23" t="s">
        <v>5</v>
      </c>
      <c r="F9" s="3">
        <f>SUM(F7:F8)</f>
        <v>44007</v>
      </c>
      <c r="G9" s="2"/>
      <c r="I9" s="22" t="s">
        <v>78</v>
      </c>
      <c r="J9" s="24" t="s">
        <v>104</v>
      </c>
    </row>
    <row r="10" spans="1:10" x14ac:dyDescent="0.25">
      <c r="A10" s="20" t="s">
        <v>178</v>
      </c>
      <c r="B10" s="46"/>
      <c r="C10" s="46"/>
      <c r="E10" s="20" t="s">
        <v>172</v>
      </c>
      <c r="I10" s="22" t="s">
        <v>79</v>
      </c>
      <c r="J10" s="24" t="s">
        <v>105</v>
      </c>
    </row>
    <row r="11" spans="1:10" ht="15.75" thickBot="1" x14ac:dyDescent="0.3">
      <c r="I11" s="22" t="s">
        <v>80</v>
      </c>
      <c r="J11" s="24" t="s">
        <v>106</v>
      </c>
    </row>
    <row r="12" spans="1:10" ht="35.25" thickBot="1" x14ac:dyDescent="0.35">
      <c r="A12" s="140" t="s">
        <v>35</v>
      </c>
      <c r="B12" s="141"/>
      <c r="C12" s="142"/>
      <c r="E12" s="50" t="s">
        <v>56</v>
      </c>
      <c r="F12" s="51"/>
      <c r="G12" s="52"/>
      <c r="I12" s="22" t="s">
        <v>81</v>
      </c>
      <c r="J12" s="24" t="s">
        <v>107</v>
      </c>
    </row>
    <row r="13" spans="1:10" x14ac:dyDescent="0.25">
      <c r="A13" s="12" t="s">
        <v>6</v>
      </c>
      <c r="B13" s="4" t="s">
        <v>7</v>
      </c>
      <c r="C13" s="11" t="s">
        <v>2</v>
      </c>
      <c r="E13" s="12" t="s">
        <v>6</v>
      </c>
      <c r="F13" s="4" t="s">
        <v>7</v>
      </c>
      <c r="G13" s="11" t="s">
        <v>2</v>
      </c>
      <c r="I13" s="22" t="s">
        <v>82</v>
      </c>
      <c r="J13" s="24" t="s">
        <v>108</v>
      </c>
    </row>
    <row r="14" spans="1:10" x14ac:dyDescent="0.25">
      <c r="A14" s="22" t="s">
        <v>36</v>
      </c>
      <c r="B14" s="6">
        <v>7261</v>
      </c>
      <c r="C14" s="5">
        <f>B14/$B$21</f>
        <v>7.4881145131848986E-2</v>
      </c>
      <c r="E14" s="22" t="s">
        <v>36</v>
      </c>
      <c r="F14" s="6">
        <v>1613</v>
      </c>
      <c r="G14" s="5">
        <f t="shared" ref="G14:G19" si="0">F14/$F$20</f>
        <v>5.9705359786793012E-2</v>
      </c>
      <c r="I14" s="22" t="s">
        <v>83</v>
      </c>
      <c r="J14" s="24" t="s">
        <v>109</v>
      </c>
    </row>
    <row r="15" spans="1:10" x14ac:dyDescent="0.25">
      <c r="A15" s="22" t="s">
        <v>37</v>
      </c>
      <c r="B15" s="6">
        <v>10956</v>
      </c>
      <c r="C15" s="5">
        <f t="shared" ref="C15:C20" si="1">B15/$B$21</f>
        <v>0.11298689244794621</v>
      </c>
      <c r="E15" s="22" t="s">
        <v>37</v>
      </c>
      <c r="F15" s="6">
        <v>2106</v>
      </c>
      <c r="G15" s="5">
        <f t="shared" si="0"/>
        <v>7.795380515250222E-2</v>
      </c>
      <c r="I15" s="22" t="s">
        <v>84</v>
      </c>
      <c r="J15" s="24" t="s">
        <v>110</v>
      </c>
    </row>
    <row r="16" spans="1:10" x14ac:dyDescent="0.25">
      <c r="A16" s="22" t="s">
        <v>38</v>
      </c>
      <c r="B16" s="6">
        <v>11579</v>
      </c>
      <c r="C16" s="5">
        <f t="shared" si="1"/>
        <v>0.11941175863953717</v>
      </c>
      <c r="E16" s="22" t="s">
        <v>38</v>
      </c>
      <c r="F16" s="6">
        <v>3003</v>
      </c>
      <c r="G16" s="5">
        <f t="shared" si="0"/>
        <v>0.11115635179153094</v>
      </c>
      <c r="I16" s="22" t="s">
        <v>85</v>
      </c>
      <c r="J16" s="24" t="s">
        <v>111</v>
      </c>
    </row>
    <row r="17" spans="1:10" x14ac:dyDescent="0.25">
      <c r="A17" s="22" t="s">
        <v>39</v>
      </c>
      <c r="B17" s="6">
        <v>15203</v>
      </c>
      <c r="C17" s="5">
        <f t="shared" si="1"/>
        <v>0.15678529809110317</v>
      </c>
      <c r="E17" s="22" t="s">
        <v>39</v>
      </c>
      <c r="F17" s="6">
        <v>4331</v>
      </c>
      <c r="G17" s="5">
        <f t="shared" si="0"/>
        <v>0.16031240746224459</v>
      </c>
      <c r="I17" s="22" t="s">
        <v>86</v>
      </c>
      <c r="J17" s="24" t="s">
        <v>112</v>
      </c>
    </row>
    <row r="18" spans="1:10" x14ac:dyDescent="0.25">
      <c r="A18" s="22" t="s">
        <v>40</v>
      </c>
      <c r="B18" s="6">
        <v>12931</v>
      </c>
      <c r="C18" s="5">
        <f t="shared" si="1"/>
        <v>0.13335464642610373</v>
      </c>
      <c r="E18" s="22" t="s">
        <v>40</v>
      </c>
      <c r="F18" s="6">
        <v>3544</v>
      </c>
      <c r="G18" s="5">
        <f t="shared" si="0"/>
        <v>0.13118152206100089</v>
      </c>
      <c r="I18" s="22" t="s">
        <v>87</v>
      </c>
      <c r="J18" s="24" t="s">
        <v>113</v>
      </c>
    </row>
    <row r="19" spans="1:10" x14ac:dyDescent="0.25">
      <c r="A19" s="22" t="s">
        <v>8</v>
      </c>
      <c r="B19" s="6">
        <v>36825</v>
      </c>
      <c r="C19" s="5">
        <f t="shared" si="1"/>
        <v>0.37976837480792436</v>
      </c>
      <c r="E19" s="13" t="s">
        <v>8</v>
      </c>
      <c r="F19" s="14">
        <v>12419</v>
      </c>
      <c r="G19" s="15">
        <f t="shared" si="0"/>
        <v>0.45969055374592832</v>
      </c>
      <c r="I19" s="22" t="s">
        <v>88</v>
      </c>
      <c r="J19" s="24" t="s">
        <v>114</v>
      </c>
    </row>
    <row r="20" spans="1:10" ht="15.75" thickBot="1" x14ac:dyDescent="0.3">
      <c r="A20" s="13" t="s">
        <v>9</v>
      </c>
      <c r="B20" s="14">
        <v>2212</v>
      </c>
      <c r="C20" s="15">
        <f t="shared" si="1"/>
        <v>2.2811884455536419E-2</v>
      </c>
      <c r="E20" s="23" t="s">
        <v>5</v>
      </c>
      <c r="F20" s="3">
        <f>SUM(F14:F19)</f>
        <v>27016</v>
      </c>
      <c r="G20" s="2"/>
      <c r="I20" s="22" t="s">
        <v>89</v>
      </c>
      <c r="J20" s="24" t="s">
        <v>115</v>
      </c>
    </row>
    <row r="21" spans="1:10" ht="15.75" thickBot="1" x14ac:dyDescent="0.3">
      <c r="A21" s="23" t="s">
        <v>5</v>
      </c>
      <c r="B21" s="3">
        <f>SUM(B14:B20)</f>
        <v>96967</v>
      </c>
      <c r="C21" s="2"/>
      <c r="E21" s="34" t="s">
        <v>164</v>
      </c>
      <c r="I21" s="22" t="s">
        <v>90</v>
      </c>
      <c r="J21" s="24" t="s">
        <v>116</v>
      </c>
    </row>
    <row r="22" spans="1:10" x14ac:dyDescent="0.25">
      <c r="A22" s="20" t="s">
        <v>178</v>
      </c>
      <c r="I22" s="22" t="s">
        <v>91</v>
      </c>
      <c r="J22" s="24" t="s">
        <v>117</v>
      </c>
    </row>
    <row r="23" spans="1:10" ht="15.75" thickBot="1" x14ac:dyDescent="0.3">
      <c r="I23" s="22" t="s">
        <v>92</v>
      </c>
      <c r="J23" s="24"/>
    </row>
    <row r="24" spans="1:10" ht="52.5" thickBot="1" x14ac:dyDescent="0.35">
      <c r="A24" s="140" t="s">
        <v>10</v>
      </c>
      <c r="B24" s="141"/>
      <c r="C24" s="142"/>
      <c r="E24" s="50" t="s">
        <v>57</v>
      </c>
      <c r="F24" s="51"/>
      <c r="G24" s="52"/>
      <c r="I24" s="22" t="s">
        <v>93</v>
      </c>
      <c r="J24" s="24"/>
    </row>
    <row r="25" spans="1:10" x14ac:dyDescent="0.25">
      <c r="A25" s="12" t="s">
        <v>6</v>
      </c>
      <c r="B25" s="4" t="s">
        <v>7</v>
      </c>
      <c r="C25" s="11" t="s">
        <v>2</v>
      </c>
      <c r="E25" s="12" t="s">
        <v>6</v>
      </c>
      <c r="F25" s="4" t="s">
        <v>7</v>
      </c>
      <c r="G25" s="11" t="s">
        <v>2</v>
      </c>
      <c r="I25" s="22" t="s">
        <v>94</v>
      </c>
      <c r="J25" s="24"/>
    </row>
    <row r="26" spans="1:10" x14ac:dyDescent="0.25">
      <c r="A26" s="22" t="s">
        <v>36</v>
      </c>
      <c r="B26" s="6">
        <v>300</v>
      </c>
      <c r="C26" s="5">
        <f>B26/$B$33</f>
        <v>0.14499758337361043</v>
      </c>
      <c r="E26" s="22" t="s">
        <v>36</v>
      </c>
      <c r="F26" s="6">
        <v>42</v>
      </c>
      <c r="G26" s="5">
        <f t="shared" ref="G26:G31" si="2">F26/$F$32</f>
        <v>0.15162454873646208</v>
      </c>
      <c r="I26" s="22" t="s">
        <v>95</v>
      </c>
      <c r="J26" s="24"/>
    </row>
    <row r="27" spans="1:10" x14ac:dyDescent="0.25">
      <c r="A27" s="22" t="s">
        <v>37</v>
      </c>
      <c r="B27" s="6">
        <v>397</v>
      </c>
      <c r="C27" s="5">
        <f t="shared" ref="C27:C32" si="3">B27/$B$33</f>
        <v>0.19188013533107781</v>
      </c>
      <c r="E27" s="22" t="s">
        <v>37</v>
      </c>
      <c r="F27" s="6">
        <v>39</v>
      </c>
      <c r="G27" s="5">
        <f t="shared" si="2"/>
        <v>0.1407942238267148</v>
      </c>
      <c r="I27" s="22" t="s">
        <v>96</v>
      </c>
      <c r="J27" s="24"/>
    </row>
    <row r="28" spans="1:10" x14ac:dyDescent="0.25">
      <c r="A28" s="22" t="s">
        <v>38</v>
      </c>
      <c r="B28" s="6">
        <v>425</v>
      </c>
      <c r="C28" s="5">
        <f t="shared" si="3"/>
        <v>0.2054132431126148</v>
      </c>
      <c r="E28" s="22" t="s">
        <v>38</v>
      </c>
      <c r="F28" s="6">
        <v>47</v>
      </c>
      <c r="G28" s="5">
        <f t="shared" si="2"/>
        <v>0.16967509025270758</v>
      </c>
      <c r="I28" s="22" t="s">
        <v>97</v>
      </c>
      <c r="J28" s="24"/>
    </row>
    <row r="29" spans="1:10" x14ac:dyDescent="0.25">
      <c r="A29" s="22" t="s">
        <v>39</v>
      </c>
      <c r="B29" s="6">
        <v>334</v>
      </c>
      <c r="C29" s="5">
        <f t="shared" si="3"/>
        <v>0.16143064282261962</v>
      </c>
      <c r="E29" s="22" t="s">
        <v>39</v>
      </c>
      <c r="F29" s="6">
        <v>93</v>
      </c>
      <c r="G29" s="5">
        <f t="shared" si="2"/>
        <v>0.33574007220216606</v>
      </c>
      <c r="I29" s="22" t="s">
        <v>98</v>
      </c>
      <c r="J29" s="24"/>
    </row>
    <row r="30" spans="1:10" x14ac:dyDescent="0.25">
      <c r="A30" s="22" t="s">
        <v>40</v>
      </c>
      <c r="B30" s="6">
        <v>279</v>
      </c>
      <c r="C30" s="5">
        <f t="shared" si="3"/>
        <v>0.1348477525374577</v>
      </c>
      <c r="E30" s="22" t="s">
        <v>40</v>
      </c>
      <c r="F30" s="6">
        <v>13</v>
      </c>
      <c r="G30" s="5">
        <f t="shared" si="2"/>
        <v>4.6931407942238268E-2</v>
      </c>
      <c r="I30" s="22" t="s">
        <v>99</v>
      </c>
      <c r="J30" s="24"/>
    </row>
    <row r="31" spans="1:10" ht="15.75" thickBot="1" x14ac:dyDescent="0.3">
      <c r="A31" s="22" t="s">
        <v>8</v>
      </c>
      <c r="B31" s="6">
        <v>334</v>
      </c>
      <c r="C31" s="5">
        <f t="shared" si="3"/>
        <v>0.16143064282261962</v>
      </c>
      <c r="E31" s="13" t="s">
        <v>8</v>
      </c>
      <c r="F31" s="14">
        <v>43</v>
      </c>
      <c r="G31" s="15">
        <f t="shared" si="2"/>
        <v>0.1552346570397112</v>
      </c>
      <c r="I31" s="23" t="s">
        <v>100</v>
      </c>
      <c r="J31" s="2"/>
    </row>
    <row r="32" spans="1:10" ht="15.75" thickBot="1" x14ac:dyDescent="0.3">
      <c r="A32" s="13" t="s">
        <v>9</v>
      </c>
      <c r="B32" s="117">
        <v>0</v>
      </c>
      <c r="C32" s="15">
        <f t="shared" si="3"/>
        <v>0</v>
      </c>
      <c r="E32" s="23" t="s">
        <v>5</v>
      </c>
      <c r="F32" s="3">
        <f>SUM(F26:F31)</f>
        <v>277</v>
      </c>
      <c r="G32" s="2"/>
    </row>
    <row r="33" spans="1:7" ht="15.75" thickBot="1" x14ac:dyDescent="0.3">
      <c r="A33" s="23" t="s">
        <v>5</v>
      </c>
      <c r="B33" s="3">
        <f>SUM(B26:B32)</f>
        <v>2069</v>
      </c>
      <c r="C33" s="2"/>
    </row>
    <row r="34" spans="1:7" ht="52.5" thickBot="1" x14ac:dyDescent="0.35">
      <c r="E34" s="50" t="s">
        <v>59</v>
      </c>
      <c r="F34" s="51"/>
      <c r="G34" s="52"/>
    </row>
    <row r="35" spans="1:7" ht="33.75" customHeight="1" thickBot="1" x14ac:dyDescent="0.35">
      <c r="A35" s="167" t="s">
        <v>176</v>
      </c>
      <c r="B35" s="168"/>
      <c r="C35" s="169"/>
      <c r="E35" s="12" t="s">
        <v>6</v>
      </c>
      <c r="F35" s="4" t="s">
        <v>7</v>
      </c>
      <c r="G35" s="11" t="s">
        <v>2</v>
      </c>
    </row>
    <row r="36" spans="1:7" x14ac:dyDescent="0.25">
      <c r="A36" s="12" t="s">
        <v>0</v>
      </c>
      <c r="B36" s="4" t="s">
        <v>1</v>
      </c>
      <c r="C36" s="11" t="s">
        <v>2</v>
      </c>
      <c r="E36" s="22" t="s">
        <v>36</v>
      </c>
      <c r="F36" s="6">
        <f>F26</f>
        <v>42</v>
      </c>
      <c r="G36" s="5">
        <f>F36/$F$38</f>
        <v>0.51851851851851849</v>
      </c>
    </row>
    <row r="37" spans="1:7" x14ac:dyDescent="0.25">
      <c r="A37" s="22" t="s">
        <v>3</v>
      </c>
      <c r="B37" s="6">
        <v>6961</v>
      </c>
      <c r="C37" s="5">
        <v>0.95899999999999996</v>
      </c>
      <c r="E37" s="13" t="s">
        <v>37</v>
      </c>
      <c r="F37" s="14">
        <f>F27</f>
        <v>39</v>
      </c>
      <c r="G37" s="15">
        <f>F37/$F$38</f>
        <v>0.48148148148148145</v>
      </c>
    </row>
    <row r="38" spans="1:7" ht="15.75" thickBot="1" x14ac:dyDescent="0.3">
      <c r="A38" s="13" t="s">
        <v>4</v>
      </c>
      <c r="B38" s="14">
        <v>300</v>
      </c>
      <c r="C38" s="15">
        <v>4.1000000000000002E-2</v>
      </c>
      <c r="E38" s="23" t="s">
        <v>5</v>
      </c>
      <c r="F38" s="3">
        <f>SUM(F36:F37)</f>
        <v>81</v>
      </c>
      <c r="G38" s="2"/>
    </row>
    <row r="39" spans="1:7" ht="15.75" thickBot="1" x14ac:dyDescent="0.3">
      <c r="A39" s="23" t="s">
        <v>5</v>
      </c>
      <c r="B39" s="3">
        <v>7261</v>
      </c>
      <c r="C39" s="27"/>
    </row>
    <row r="40" spans="1:7" ht="52.5" thickBot="1" x14ac:dyDescent="0.35">
      <c r="E40" s="50" t="s">
        <v>60</v>
      </c>
      <c r="F40" s="51"/>
      <c r="G40" s="52"/>
    </row>
    <row r="41" spans="1:7" ht="18" thickBot="1" x14ac:dyDescent="0.35">
      <c r="A41" s="140" t="s">
        <v>174</v>
      </c>
      <c r="B41" s="141"/>
      <c r="C41" s="142"/>
      <c r="E41" s="12" t="s">
        <v>12</v>
      </c>
      <c r="F41" s="4" t="s">
        <v>1</v>
      </c>
      <c r="G41" s="11" t="s">
        <v>2</v>
      </c>
    </row>
    <row r="42" spans="1:7" x14ac:dyDescent="0.25">
      <c r="A42" s="12" t="s">
        <v>0</v>
      </c>
      <c r="B42" s="4" t="s">
        <v>1</v>
      </c>
      <c r="C42" s="11" t="s">
        <v>2</v>
      </c>
      <c r="E42" s="22" t="s">
        <v>14</v>
      </c>
      <c r="F42" s="6">
        <v>146</v>
      </c>
      <c r="G42" s="5">
        <f t="shared" ref="G42:G50" si="4">F42/$F$51</f>
        <v>0.52707581227436828</v>
      </c>
    </row>
    <row r="43" spans="1:7" x14ac:dyDescent="0.25">
      <c r="A43" s="22" t="s">
        <v>3</v>
      </c>
      <c r="B43" s="6">
        <v>10559</v>
      </c>
      <c r="C43" s="5">
        <v>0.96399999999999997</v>
      </c>
      <c r="E43" s="22" t="s">
        <v>17</v>
      </c>
      <c r="F43" s="6">
        <v>23</v>
      </c>
      <c r="G43" s="5">
        <f t="shared" si="4"/>
        <v>8.3032490974729242E-2</v>
      </c>
    </row>
    <row r="44" spans="1:7" x14ac:dyDescent="0.25">
      <c r="A44" s="13" t="s">
        <v>4</v>
      </c>
      <c r="B44" s="14">
        <v>397</v>
      </c>
      <c r="C44" s="15">
        <v>3.5999999999999997E-2</v>
      </c>
      <c r="E44" s="22" t="s">
        <v>154</v>
      </c>
      <c r="F44" s="6">
        <v>23</v>
      </c>
      <c r="G44" s="5">
        <f t="shared" si="4"/>
        <v>8.3032490974729242E-2</v>
      </c>
    </row>
    <row r="45" spans="1:7" ht="15.75" thickBot="1" x14ac:dyDescent="0.3">
      <c r="A45" s="23" t="s">
        <v>5</v>
      </c>
      <c r="B45" s="3">
        <v>10956</v>
      </c>
      <c r="C45" s="2"/>
      <c r="E45" s="22" t="s">
        <v>24</v>
      </c>
      <c r="F45" s="6">
        <v>21</v>
      </c>
      <c r="G45" s="5">
        <f t="shared" si="4"/>
        <v>7.5812274368231042E-2</v>
      </c>
    </row>
    <row r="46" spans="1:7" ht="15.75" thickBot="1" x14ac:dyDescent="0.3">
      <c r="E46" s="22" t="s">
        <v>19</v>
      </c>
      <c r="F46" s="6">
        <v>16</v>
      </c>
      <c r="G46" s="5">
        <f t="shared" si="4"/>
        <v>5.7761732851985562E-2</v>
      </c>
    </row>
    <row r="47" spans="1:7" ht="18" thickBot="1" x14ac:dyDescent="0.35">
      <c r="A47" s="136" t="s">
        <v>41</v>
      </c>
      <c r="B47" s="137"/>
      <c r="C47" s="138"/>
      <c r="E47" s="22" t="s">
        <v>67</v>
      </c>
      <c r="F47" s="6">
        <v>13</v>
      </c>
      <c r="G47" s="5">
        <f t="shared" si="4"/>
        <v>4.6931407942238268E-2</v>
      </c>
    </row>
    <row r="48" spans="1:7" x14ac:dyDescent="0.25">
      <c r="A48" s="12" t="s">
        <v>6</v>
      </c>
      <c r="B48" s="4" t="s">
        <v>7</v>
      </c>
      <c r="C48" s="11" t="s">
        <v>2</v>
      </c>
      <c r="E48" s="22" t="s">
        <v>26</v>
      </c>
      <c r="F48" s="6">
        <v>13</v>
      </c>
      <c r="G48" s="5">
        <f t="shared" si="4"/>
        <v>4.6931407942238268E-2</v>
      </c>
    </row>
    <row r="49" spans="1:10" x14ac:dyDescent="0.25">
      <c r="A49" s="22" t="s">
        <v>36</v>
      </c>
      <c r="B49" s="6">
        <f>B26</f>
        <v>300</v>
      </c>
      <c r="C49" s="5">
        <f>B49/$B$51</f>
        <v>0.43041606886657102</v>
      </c>
      <c r="E49" s="22" t="s">
        <v>32</v>
      </c>
      <c r="F49" s="6">
        <v>12</v>
      </c>
      <c r="G49" s="5">
        <f t="shared" si="4"/>
        <v>4.3321299638989168E-2</v>
      </c>
    </row>
    <row r="50" spans="1:10" x14ac:dyDescent="0.25">
      <c r="A50" s="13" t="s">
        <v>37</v>
      </c>
      <c r="B50" s="14">
        <f>B27</f>
        <v>397</v>
      </c>
      <c r="C50" s="15">
        <f>B50/$B$51</f>
        <v>0.56958393113342898</v>
      </c>
      <c r="E50" s="13" t="s">
        <v>27</v>
      </c>
      <c r="F50" s="14">
        <v>10</v>
      </c>
      <c r="G50" s="15">
        <f t="shared" si="4"/>
        <v>3.6101083032490974E-2</v>
      </c>
    </row>
    <row r="51" spans="1:10" ht="15.75" thickBot="1" x14ac:dyDescent="0.3">
      <c r="A51" s="23" t="s">
        <v>5</v>
      </c>
      <c r="B51" s="3">
        <f>SUM(B49:B50)</f>
        <v>697</v>
      </c>
      <c r="C51" s="2"/>
      <c r="E51" s="23" t="s">
        <v>5</v>
      </c>
      <c r="F51" s="3">
        <f>SUM(F42:F50)</f>
        <v>277</v>
      </c>
      <c r="G51" s="2"/>
    </row>
    <row r="52" spans="1:10" ht="15.75" thickBot="1" x14ac:dyDescent="0.3">
      <c r="E52" s="35" t="s">
        <v>165</v>
      </c>
    </row>
    <row r="53" spans="1:10" s="21" customFormat="1" ht="18" thickBot="1" x14ac:dyDescent="0.35">
      <c r="A53" s="53" t="s">
        <v>44</v>
      </c>
      <c r="B53" s="54"/>
      <c r="C53" s="55"/>
      <c r="D53" s="20"/>
      <c r="E53" s="20"/>
      <c r="F53" s="20"/>
      <c r="G53" s="20"/>
      <c r="H53" s="20"/>
      <c r="I53" s="20"/>
      <c r="J53" s="20"/>
    </row>
    <row r="54" spans="1:10" ht="69.75" thickBot="1" x14ac:dyDescent="0.35">
      <c r="A54" s="12" t="s">
        <v>45</v>
      </c>
      <c r="B54" s="4" t="s">
        <v>7</v>
      </c>
      <c r="C54" s="11" t="s">
        <v>2</v>
      </c>
      <c r="E54" s="50" t="s">
        <v>61</v>
      </c>
      <c r="F54" s="51"/>
      <c r="G54" s="52"/>
    </row>
    <row r="55" spans="1:10" x14ac:dyDescent="0.25">
      <c r="A55" s="22" t="s">
        <v>46</v>
      </c>
      <c r="B55" s="6">
        <v>43</v>
      </c>
      <c r="C55" s="5">
        <f t="shared" ref="C55:C61" si="5">B55/$B$62</f>
        <v>2.0782986950217495E-2</v>
      </c>
      <c r="D55" s="21"/>
      <c r="E55" s="12" t="s">
        <v>12</v>
      </c>
      <c r="F55" s="4" t="s">
        <v>1</v>
      </c>
      <c r="G55" s="11" t="s">
        <v>2</v>
      </c>
    </row>
    <row r="56" spans="1:10" ht="33" customHeight="1" x14ac:dyDescent="0.25">
      <c r="A56" s="22" t="s">
        <v>47</v>
      </c>
      <c r="B56" s="6">
        <v>184</v>
      </c>
      <c r="C56" s="5">
        <f t="shared" si="5"/>
        <v>8.8931851135814408E-2</v>
      </c>
      <c r="E56" s="22" t="s">
        <v>14</v>
      </c>
      <c r="F56" s="6">
        <v>38</v>
      </c>
      <c r="G56" s="5">
        <f>F56/$F$60</f>
        <v>0.46913580246913578</v>
      </c>
    </row>
    <row r="57" spans="1:10" x14ac:dyDescent="0.25">
      <c r="A57" s="22" t="s">
        <v>48</v>
      </c>
      <c r="B57" s="6">
        <v>372</v>
      </c>
      <c r="C57" s="5">
        <f t="shared" si="5"/>
        <v>0.17979700338327695</v>
      </c>
      <c r="E57" s="22" t="s">
        <v>154</v>
      </c>
      <c r="F57" s="6">
        <v>23</v>
      </c>
      <c r="G57" s="5">
        <f>F57/$F$60</f>
        <v>0.2839506172839506</v>
      </c>
    </row>
    <row r="58" spans="1:10" x14ac:dyDescent="0.25">
      <c r="A58" s="22" t="s">
        <v>49</v>
      </c>
      <c r="B58" s="6">
        <v>385</v>
      </c>
      <c r="C58" s="5">
        <f t="shared" si="5"/>
        <v>0.18608023199613341</v>
      </c>
      <c r="E58" s="22" t="s">
        <v>24</v>
      </c>
      <c r="F58" s="6">
        <v>10</v>
      </c>
      <c r="G58" s="5">
        <f>F58/$F$60</f>
        <v>0.12345679012345678</v>
      </c>
    </row>
    <row r="59" spans="1:10" x14ac:dyDescent="0.25">
      <c r="A59" s="22" t="s">
        <v>50</v>
      </c>
      <c r="B59" s="6">
        <v>335</v>
      </c>
      <c r="C59" s="5">
        <f t="shared" si="5"/>
        <v>0.16191396810053166</v>
      </c>
      <c r="E59" s="13" t="s">
        <v>27</v>
      </c>
      <c r="F59" s="14">
        <v>10</v>
      </c>
      <c r="G59" s="15">
        <f>F59/$F$60</f>
        <v>0.12345679012345678</v>
      </c>
    </row>
    <row r="60" spans="1:10" ht="15.75" thickBot="1" x14ac:dyDescent="0.3">
      <c r="A60" s="22" t="s">
        <v>51</v>
      </c>
      <c r="B60" s="6">
        <v>302</v>
      </c>
      <c r="C60" s="5">
        <f t="shared" si="5"/>
        <v>0.1459642339294345</v>
      </c>
      <c r="E60" s="23" t="s">
        <v>5</v>
      </c>
      <c r="F60" s="3">
        <f>SUM(F56:F59)</f>
        <v>81</v>
      </c>
      <c r="G60" s="2"/>
    </row>
    <row r="61" spans="1:10" x14ac:dyDescent="0.25">
      <c r="A61" s="13" t="s">
        <v>52</v>
      </c>
      <c r="B61" s="14">
        <v>448</v>
      </c>
      <c r="C61" s="15">
        <f t="shared" si="5"/>
        <v>0.2165297245045916</v>
      </c>
      <c r="E61" s="37" t="s">
        <v>165</v>
      </c>
    </row>
    <row r="62" spans="1:10" ht="15.75" thickBot="1" x14ac:dyDescent="0.3">
      <c r="A62" s="23" t="s">
        <v>5</v>
      </c>
      <c r="B62" s="3">
        <f>SUM(B55:B61)</f>
        <v>2069</v>
      </c>
      <c r="C62" s="2"/>
    </row>
    <row r="63" spans="1:10" ht="15.75" thickBot="1" x14ac:dyDescent="0.3">
      <c r="E63" s="20" t="s">
        <v>166</v>
      </c>
    </row>
    <row r="64" spans="1:10" ht="52.5" thickBot="1" x14ac:dyDescent="0.35">
      <c r="A64" s="50" t="s">
        <v>53</v>
      </c>
      <c r="B64" s="51"/>
      <c r="C64" s="52"/>
    </row>
    <row r="65" spans="1:3" x14ac:dyDescent="0.25">
      <c r="A65" s="12" t="s">
        <v>45</v>
      </c>
      <c r="B65" s="4" t="s">
        <v>7</v>
      </c>
      <c r="C65" s="11" t="s">
        <v>2</v>
      </c>
    </row>
    <row r="66" spans="1:3" x14ac:dyDescent="0.25">
      <c r="A66" s="22" t="s">
        <v>46</v>
      </c>
      <c r="B66" s="6">
        <v>0</v>
      </c>
      <c r="C66" s="5">
        <f t="shared" ref="C66:C72" si="6">B66/$B$73</f>
        <v>0</v>
      </c>
    </row>
    <row r="67" spans="1:3" x14ac:dyDescent="0.25">
      <c r="A67" s="22" t="s">
        <v>47</v>
      </c>
      <c r="B67" s="6">
        <v>130</v>
      </c>
      <c r="C67" s="5">
        <f t="shared" si="6"/>
        <v>0.18651362984218078</v>
      </c>
    </row>
    <row r="68" spans="1:3" x14ac:dyDescent="0.25">
      <c r="A68" s="22" t="s">
        <v>48</v>
      </c>
      <c r="B68" s="6">
        <v>137</v>
      </c>
      <c r="C68" s="5">
        <f t="shared" si="6"/>
        <v>0.19655667144906744</v>
      </c>
    </row>
    <row r="69" spans="1:3" x14ac:dyDescent="0.25">
      <c r="A69" s="22" t="s">
        <v>49</v>
      </c>
      <c r="B69" s="6">
        <v>190</v>
      </c>
      <c r="C69" s="5">
        <f t="shared" si="6"/>
        <v>0.27259684361549497</v>
      </c>
    </row>
    <row r="70" spans="1:3" x14ac:dyDescent="0.25">
      <c r="A70" s="22" t="s">
        <v>50</v>
      </c>
      <c r="B70" s="6">
        <v>130</v>
      </c>
      <c r="C70" s="5">
        <f t="shared" si="6"/>
        <v>0.18651362984218078</v>
      </c>
    </row>
    <row r="71" spans="1:3" x14ac:dyDescent="0.25">
      <c r="A71" s="22" t="s">
        <v>51</v>
      </c>
      <c r="B71" s="6">
        <v>14</v>
      </c>
      <c r="C71" s="5">
        <f t="shared" si="6"/>
        <v>2.0086083213773313E-2</v>
      </c>
    </row>
    <row r="72" spans="1:3" x14ac:dyDescent="0.25">
      <c r="A72" s="13" t="s">
        <v>52</v>
      </c>
      <c r="B72" s="14">
        <v>96</v>
      </c>
      <c r="C72" s="15">
        <f t="shared" si="6"/>
        <v>0.13773314203730272</v>
      </c>
    </row>
    <row r="73" spans="1:3" ht="15.75" thickBot="1" x14ac:dyDescent="0.3">
      <c r="A73" s="23" t="s">
        <v>5</v>
      </c>
      <c r="B73" s="3">
        <f>SUM(B66:B72)</f>
        <v>697</v>
      </c>
      <c r="C73" s="2"/>
    </row>
    <row r="74" spans="1:3" ht="15.75" thickBot="1" x14ac:dyDescent="0.3"/>
    <row r="75" spans="1:3" ht="18" thickBot="1" x14ac:dyDescent="0.35">
      <c r="A75" s="140" t="s">
        <v>11</v>
      </c>
      <c r="B75" s="141"/>
      <c r="C75" s="142"/>
    </row>
    <row r="76" spans="1:3" x14ac:dyDescent="0.25">
      <c r="A76" s="12" t="s">
        <v>12</v>
      </c>
      <c r="B76" s="4" t="s">
        <v>1</v>
      </c>
      <c r="C76" s="11" t="s">
        <v>2</v>
      </c>
    </row>
    <row r="77" spans="1:3" x14ac:dyDescent="0.25">
      <c r="A77" s="18" t="s">
        <v>14</v>
      </c>
      <c r="B77" s="6">
        <v>649</v>
      </c>
      <c r="C77" s="5">
        <f t="shared" ref="C77:C87" si="7">B77/$B$88</f>
        <v>0.31367810536491059</v>
      </c>
    </row>
    <row r="78" spans="1:3" x14ac:dyDescent="0.25">
      <c r="A78" s="18" t="s">
        <v>13</v>
      </c>
      <c r="B78" s="6">
        <v>185</v>
      </c>
      <c r="C78" s="5">
        <f t="shared" si="7"/>
        <v>8.9415176413726441E-2</v>
      </c>
    </row>
    <row r="79" spans="1:3" x14ac:dyDescent="0.25">
      <c r="A79" s="18" t="s">
        <v>17</v>
      </c>
      <c r="B79" s="6">
        <v>140</v>
      </c>
      <c r="C79" s="5">
        <f t="shared" si="7"/>
        <v>6.7665538907684869E-2</v>
      </c>
    </row>
    <row r="80" spans="1:3" x14ac:dyDescent="0.25">
      <c r="A80" s="18" t="s">
        <v>67</v>
      </c>
      <c r="B80" s="6">
        <v>103</v>
      </c>
      <c r="C80" s="5">
        <f t="shared" si="7"/>
        <v>4.9782503624939585E-2</v>
      </c>
    </row>
    <row r="81" spans="1:3" x14ac:dyDescent="0.25">
      <c r="A81" s="18" t="s">
        <v>26</v>
      </c>
      <c r="B81" s="6">
        <v>80</v>
      </c>
      <c r="C81" s="5">
        <f t="shared" si="7"/>
        <v>3.8666022232962782E-2</v>
      </c>
    </row>
    <row r="82" spans="1:3" ht="36" customHeight="1" x14ac:dyDescent="0.25">
      <c r="A82" s="18" t="s">
        <v>19</v>
      </c>
      <c r="B82" s="6">
        <v>79</v>
      </c>
      <c r="C82" s="5">
        <f t="shared" si="7"/>
        <v>3.8182696955050749E-2</v>
      </c>
    </row>
    <row r="83" spans="1:3" x14ac:dyDescent="0.25">
      <c r="A83" s="18" t="s">
        <v>24</v>
      </c>
      <c r="B83" s="6">
        <v>77</v>
      </c>
      <c r="C83" s="5">
        <f t="shared" si="7"/>
        <v>3.7216046399226682E-2</v>
      </c>
    </row>
    <row r="84" spans="1:3" x14ac:dyDescent="0.25">
      <c r="A84" s="18" t="s">
        <v>18</v>
      </c>
      <c r="B84" s="6">
        <v>58</v>
      </c>
      <c r="C84" s="5">
        <f t="shared" si="7"/>
        <v>2.803286611889802E-2</v>
      </c>
    </row>
    <row r="85" spans="1:3" x14ac:dyDescent="0.25">
      <c r="A85" s="18" t="s">
        <v>70</v>
      </c>
      <c r="B85" s="6">
        <v>58</v>
      </c>
      <c r="C85" s="5">
        <f t="shared" si="7"/>
        <v>2.803286611889802E-2</v>
      </c>
    </row>
    <row r="86" spans="1:3" x14ac:dyDescent="0.25">
      <c r="A86" s="18" t="s">
        <v>20</v>
      </c>
      <c r="B86" s="6">
        <v>57</v>
      </c>
      <c r="C86" s="5">
        <f t="shared" si="7"/>
        <v>2.7549540840985983E-2</v>
      </c>
    </row>
    <row r="87" spans="1:3" x14ac:dyDescent="0.25">
      <c r="A87" s="19" t="s">
        <v>33</v>
      </c>
      <c r="B87" s="14">
        <v>583</v>
      </c>
      <c r="C87" s="15">
        <f t="shared" si="7"/>
        <v>0.28177863702271627</v>
      </c>
    </row>
    <row r="88" spans="1:3" ht="15.75" thickBot="1" x14ac:dyDescent="0.3">
      <c r="A88" s="23" t="s">
        <v>5</v>
      </c>
      <c r="B88" s="3">
        <f>SUM(B77:B87)</f>
        <v>2069</v>
      </c>
      <c r="C88" s="2"/>
    </row>
    <row r="89" spans="1:3" ht="15.75" thickBot="1" x14ac:dyDescent="0.3"/>
    <row r="90" spans="1:3" ht="52.5" thickBot="1" x14ac:dyDescent="0.35">
      <c r="A90" s="50" t="s">
        <v>42</v>
      </c>
      <c r="B90" s="51"/>
      <c r="C90" s="52"/>
    </row>
    <row r="91" spans="1:3" x14ac:dyDescent="0.25">
      <c r="A91" s="12" t="s">
        <v>12</v>
      </c>
      <c r="B91" s="4" t="s">
        <v>1</v>
      </c>
      <c r="C91" s="11" t="s">
        <v>2</v>
      </c>
    </row>
    <row r="92" spans="1:3" x14ac:dyDescent="0.25">
      <c r="A92" s="22" t="s">
        <v>14</v>
      </c>
      <c r="B92" s="6">
        <v>222</v>
      </c>
      <c r="C92" s="5">
        <f t="shared" ref="C92:C102" si="8">B92/$B$103</f>
        <v>0.31850789096126253</v>
      </c>
    </row>
    <row r="93" spans="1:3" x14ac:dyDescent="0.25">
      <c r="A93" s="22" t="s">
        <v>13</v>
      </c>
      <c r="B93" s="6">
        <v>93</v>
      </c>
      <c r="C93" s="5">
        <f t="shared" si="8"/>
        <v>0.13342898134863701</v>
      </c>
    </row>
    <row r="94" spans="1:3" x14ac:dyDescent="0.25">
      <c r="A94" s="22" t="s">
        <v>154</v>
      </c>
      <c r="B94" s="6">
        <v>44</v>
      </c>
      <c r="C94" s="5">
        <f t="shared" si="8"/>
        <v>6.3127690100430414E-2</v>
      </c>
    </row>
    <row r="95" spans="1:3" x14ac:dyDescent="0.25">
      <c r="A95" s="22" t="s">
        <v>18</v>
      </c>
      <c r="B95" s="6">
        <v>43</v>
      </c>
      <c r="C95" s="5">
        <f t="shared" si="8"/>
        <v>6.1692969870875178E-2</v>
      </c>
    </row>
    <row r="96" spans="1:3" x14ac:dyDescent="0.25">
      <c r="A96" s="22" t="s">
        <v>65</v>
      </c>
      <c r="B96" s="6">
        <v>41</v>
      </c>
      <c r="C96" s="5">
        <f t="shared" si="8"/>
        <v>5.8823529411764705E-2</v>
      </c>
    </row>
    <row r="97" spans="1:3" x14ac:dyDescent="0.25">
      <c r="A97" s="22" t="s">
        <v>20</v>
      </c>
      <c r="B97" s="6">
        <v>38</v>
      </c>
      <c r="C97" s="5">
        <f t="shared" si="8"/>
        <v>5.4519368723098996E-2</v>
      </c>
    </row>
    <row r="98" spans="1:3" x14ac:dyDescent="0.25">
      <c r="A98" s="22" t="s">
        <v>73</v>
      </c>
      <c r="B98" s="6">
        <v>37</v>
      </c>
      <c r="C98" s="5">
        <f t="shared" si="8"/>
        <v>5.308464849354376E-2</v>
      </c>
    </row>
    <row r="99" spans="1:3" x14ac:dyDescent="0.25">
      <c r="A99" s="22" t="s">
        <v>155</v>
      </c>
      <c r="B99" s="6">
        <v>34</v>
      </c>
      <c r="C99" s="5">
        <f t="shared" si="8"/>
        <v>4.878048780487805E-2</v>
      </c>
    </row>
    <row r="100" spans="1:3" x14ac:dyDescent="0.25">
      <c r="A100" s="22" t="s">
        <v>70</v>
      </c>
      <c r="B100" s="6">
        <v>24</v>
      </c>
      <c r="C100" s="5">
        <f t="shared" si="8"/>
        <v>3.443328550932568E-2</v>
      </c>
    </row>
    <row r="101" spans="1:3" x14ac:dyDescent="0.25">
      <c r="A101" s="22" t="s">
        <v>16</v>
      </c>
      <c r="B101" s="6">
        <v>23</v>
      </c>
      <c r="C101" s="5">
        <f t="shared" si="8"/>
        <v>3.2998565279770443E-2</v>
      </c>
    </row>
    <row r="102" spans="1:3" x14ac:dyDescent="0.25">
      <c r="A102" s="13" t="s">
        <v>33</v>
      </c>
      <c r="B102" s="14">
        <v>98</v>
      </c>
      <c r="C102" s="15">
        <f t="shared" si="8"/>
        <v>0.14060258249641319</v>
      </c>
    </row>
    <row r="103" spans="1:3" ht="15.75" thickBot="1" x14ac:dyDescent="0.3">
      <c r="A103" s="23" t="s">
        <v>5</v>
      </c>
      <c r="B103" s="3">
        <f>SUM(B92:B102)</f>
        <v>697</v>
      </c>
      <c r="C103" s="2"/>
    </row>
    <row r="104" spans="1:3" ht="32.25" customHeight="1" x14ac:dyDescent="0.25"/>
    <row r="105" spans="1:3" x14ac:dyDescent="0.25">
      <c r="A105" s="30" t="s">
        <v>161</v>
      </c>
    </row>
    <row r="106" spans="1:3" x14ac:dyDescent="0.25">
      <c r="A106" s="33" t="s">
        <v>162</v>
      </c>
    </row>
    <row r="107" spans="1:3" x14ac:dyDescent="0.25">
      <c r="A107" s="33" t="s">
        <v>163</v>
      </c>
    </row>
    <row r="115" ht="35.25" customHeight="1" x14ac:dyDescent="0.25"/>
    <row r="125" ht="34.5" customHeight="1" x14ac:dyDescent="0.25"/>
    <row r="131" ht="34.5" customHeight="1" x14ac:dyDescent="0.25"/>
    <row r="145" ht="33.75" customHeight="1" x14ac:dyDescent="0.25"/>
  </sheetData>
  <mergeCells count="9">
    <mergeCell ref="A1:F1"/>
    <mergeCell ref="A5:C5"/>
    <mergeCell ref="A75:C75"/>
    <mergeCell ref="I5:J5"/>
    <mergeCell ref="A12:C12"/>
    <mergeCell ref="A47:C47"/>
    <mergeCell ref="A24:C24"/>
    <mergeCell ref="A35:C35"/>
    <mergeCell ref="A41:C41"/>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Research Notes</vt:lpstr>
      <vt:lpstr>SCCLS Service Area Charts</vt:lpstr>
      <vt:lpstr>SCCLS Service Area Total</vt:lpstr>
      <vt:lpstr>MA</vt:lpstr>
      <vt:lpstr>1</vt:lpstr>
      <vt:lpstr>2</vt:lpstr>
      <vt:lpstr>3</vt:lpstr>
      <vt:lpstr>4</vt:lpstr>
      <vt:lpstr>5</vt:lpstr>
      <vt:lpstr>6</vt:lpstr>
      <vt:lpstr>'SCCLS Service Area Charts'!Print_Area</vt:lpstr>
      <vt:lpstr>'SCCLS Service Area Total'!Print_Area</vt:lpstr>
    </vt:vector>
  </TitlesOfParts>
  <Company>BRA/EDIC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danber</dc:creator>
  <cp:lastModifiedBy>Moriah Nelson</cp:lastModifiedBy>
  <cp:lastPrinted>2013-12-16T20:53:49Z</cp:lastPrinted>
  <dcterms:created xsi:type="dcterms:W3CDTF">2013-07-17T13:35:31Z</dcterms:created>
  <dcterms:modified xsi:type="dcterms:W3CDTF">2013-12-17T21:08:48Z</dcterms:modified>
</cp:coreProperties>
</file>